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jorchard\Desktop\"/>
    </mc:Choice>
  </mc:AlternateContent>
  <xr:revisionPtr revIDLastSave="0" documentId="8_{7499C104-ABD8-49BF-BF6E-FBEA861148D9}" xr6:coauthVersionLast="47" xr6:coauthVersionMax="47" xr10:uidLastSave="{00000000-0000-0000-0000-000000000000}"/>
  <bookViews>
    <workbookView xWindow="2685" yWindow="2685" windowWidth="21600" windowHeight="11385" firstSheet="2" activeTab="2" xr2:uid="{00000000-000D-0000-FFFF-FFFF00000000}"/>
  </bookViews>
  <sheets>
    <sheet name="Please Enable Content" sheetId="3" state="hidden" r:id="rId1"/>
    <sheet name="RPA EXPORT" sheetId="6" state="hidden" r:id="rId2"/>
    <sheet name="JOB INFORMATION REPORT" sheetId="1" r:id="rId3"/>
    <sheet name="Validation Page" sheetId="2" state="hidden" r:id="rId4"/>
  </sheets>
  <definedNames>
    <definedName name="Account_Type">'JOB INFORMATION REPORT'!$E$55</definedName>
    <definedName name="Bond_Address">'JOB INFORMATION REPORT'!$B$17</definedName>
    <definedName name="Bond_City">'JOB INFORMATION REPORT'!$B$19</definedName>
    <definedName name="Bond_Name">'JOB INFORMATION REPORT'!$B$15</definedName>
    <definedName name="Bond_Number">'JOB INFORMATION REPORT'!$K$15</definedName>
    <definedName name="Bond_Phone_Number">'JOB INFORMATION REPORT'!$K$17</definedName>
    <definedName name="Bond_State">'JOB INFORMATION REPORT'!$J$19</definedName>
    <definedName name="Bond_Zip_Code">'JOB INFORMATION REPORT'!$K$19</definedName>
    <definedName name="Bond_Zip_Code2">'JOB INFORMATION REPORT'!$N$19</definedName>
    <definedName name="CEDNET_CustId">'JOB INFORMATION REPORT'!$B$3</definedName>
    <definedName name="CO_CoPurchase_Agreement">'JOB INFORMATION REPORT'!$G$57</definedName>
    <definedName name="CO_Credit_Limit">'JOB INFORMATION REPORT'!$B$57</definedName>
    <definedName name="CO_Customer_Number">'JOB INFORMATION REPORT'!$B$55</definedName>
    <definedName name="CO_DBE">'JOB INFORMATION REPORT'!$J$57</definedName>
    <definedName name="CO_Joint_Check">'JOB INFORMATION REPORT'!$E$57</definedName>
    <definedName name="CO_Manager_Initials">'JOB INFORMATION REPORT'!$J$3</definedName>
    <definedName name="CO_Notes">'JOB INFORMATION REPORT'!$B$59</definedName>
    <definedName name="CO_Number">'JOB INFORMATION REPORT'!$L$3</definedName>
    <definedName name="CO_Stay_Current">'JOB INFORMATION REPORT'!$L$57</definedName>
    <definedName name="Contractor_Address">'JOB INFORMATION REPORT'!$B$51</definedName>
    <definedName name="Contractor_City">'JOB INFORMATION REPORT'!$B$53</definedName>
    <definedName name="Contractor_Name">'JOB INFORMATION REPORT'!$B$49</definedName>
    <definedName name="Contractor_Phone_Number">'JOB INFORMATION REPORT'!$J$51</definedName>
    <definedName name="Contractor_Project_Manager">'JOB INFORMATION REPORT'!$J$49</definedName>
    <definedName name="Contractor_State">'JOB INFORMATION REPORT'!$J$53</definedName>
    <definedName name="Contractor_Zip_Code">'JOB INFORMATION REPORT'!$K$53</definedName>
    <definedName name="Contractor_Zip_Code2">'JOB INFORMATION REPORT'!$N$53</definedName>
    <definedName name="Customer_Address">'JOB INFORMATION REPORT'!$B$9</definedName>
    <definedName name="Customer_City">'JOB INFORMATION REPORT'!$B$11</definedName>
    <definedName name="Customer_Date_Prepared">'JOB INFORMATION REPORT'!$H$5</definedName>
    <definedName name="Customer_Job_Number">'JOB INFORMATION REPORT'!$K$13</definedName>
    <definedName name="Customer_Name">'JOB INFORMATION REPORT'!$B$5</definedName>
    <definedName name="Customer_Phone_Number">'JOB INFORMATION REPORT'!$B$13</definedName>
    <definedName name="Customer_PO_Number">'JOB INFORMATION REPORT'!$E$13</definedName>
    <definedName name="Customer_Prepared_By">'JOB INFORMATION REPORT'!$H$7</definedName>
    <definedName name="Customer_Profit_Center_Number">'JOB INFORMATION REPORT'!$K$5</definedName>
    <definedName name="Customer_Project_Manager">'JOB INFORMATION REPORT'!$B$7</definedName>
    <definedName name="Customer_Salesman">'JOB INFORMATION REPORT'!$K$7</definedName>
    <definedName name="Customer_State">'JOB INFORMATION REPORT'!$J$11</definedName>
    <definedName name="Customer_Zip_Code">'JOB INFORMATION REPORT'!$K$11</definedName>
    <definedName name="Customer_Zip_Code2">'JOB INFORMATION REPORT'!$N$11</definedName>
    <definedName name="Job_Address">'JOB INFORMATION REPORT'!$B$23</definedName>
    <definedName name="Job_City">'JOB INFORMATION REPORT'!$B$25</definedName>
    <definedName name="Job_Housing_Number">'JOB INFORMATION REPORT'!$B$27</definedName>
    <definedName name="Job_Lot_Number">'JOB INFORMATION REPORT'!$G$27</definedName>
    <definedName name="Job_Name">'JOB INFORMATION REPORT'!$B$21</definedName>
    <definedName name="Job_Retention">'JOB INFORMATION REPORT'!$K$29</definedName>
    <definedName name="Job_State">'JOB INFORMATION REPORT'!$G$25</definedName>
    <definedName name="Job_Tax_Code">'JOB INFORMATION REPORT'!$M$21</definedName>
    <definedName name="Job_Tax_Rate">'JOB INFORMATION REPORT'!$K$21</definedName>
    <definedName name="Job_Tenant_Improvement">'JOB INFORMATION REPORT'!$K$25</definedName>
    <definedName name="Job_Terms">'JOB INFORMATION REPORT'!$G$29</definedName>
    <definedName name="Job_Total">'JOB INFORMATION REPORT'!$B$29</definedName>
    <definedName name="Job_Zip_Code">'JOB INFORMATION REPORT'!$H$25</definedName>
    <definedName name="Job_Zip_Code2">'JOB INFORMATION REPORT'!$J$25</definedName>
    <definedName name="jobType">'JOB INFORMATION REPORT'!$K$55</definedName>
    <definedName name="Lender_Address">'JOB INFORMATION REPORT'!$B$39</definedName>
    <definedName name="Lender_Bank_Branch">'JOB INFORMATION REPORT'!$I$37</definedName>
    <definedName name="Lender_City">'JOB INFORMATION REPORT'!$B$41</definedName>
    <definedName name="Lender_Name">'JOB INFORMATION REPORT'!$B$37</definedName>
    <definedName name="Lender_Phone_Number">'JOB INFORMATION REPORT'!$J$39</definedName>
    <definedName name="Lender_State">'JOB INFORMATION REPORT'!$J$41</definedName>
    <definedName name="Lender_Zip_Code">'JOB INFORMATION REPORT'!$K$41</definedName>
    <definedName name="Lender_Zip_Code2">'JOB INFORMATION REPORT'!$N$41</definedName>
    <definedName name="Material_Description">'JOB INFORMATION REPORT'!$B$31</definedName>
    <definedName name="Material_First_Shipment">'JOB INFORMATION REPORT'!$G$35</definedName>
    <definedName name="Material_Last_Shipment">'JOB INFORMATION REPORT'!$J$35</definedName>
    <definedName name="Material_Sell_Price">'JOB INFORMATION REPORT'!$B$35</definedName>
    <definedName name="Owner_Address">'JOB INFORMATION REPORT'!$B$45</definedName>
    <definedName name="Owner_City">'JOB INFORMATION REPORT'!$B$47</definedName>
    <definedName name="Owner_Contact">'JOB INFORMATION REPORT'!$J$43</definedName>
    <definedName name="Owner_Name">'JOB INFORMATION REPORT'!$B$43</definedName>
    <definedName name="Owner_Phone_Number">'JOB INFORMATION REPORT'!$J$45</definedName>
    <definedName name="Owner_State">'JOB INFORMATION REPORT'!$J$47</definedName>
    <definedName name="Owner_Zip_Code">'JOB INFORMATION REPORT'!$K$47</definedName>
    <definedName name="Owner_Zip_Code2">'JOB INFORMATION REPORT'!$N$47</definedName>
    <definedName name="Payment_Bond_Number">'JOB INFORMATION REPORT'!$K$15</definedName>
    <definedName name="PC_Confirmation_Email">'JOB INFORMATION REPORT'!$Q$9</definedName>
    <definedName name="PC_Manager_Initials">'JOB INFORMATION REPORT'!$H$3</definedName>
    <definedName name="PC_Notes">'JOB INFORMATION REPORT'!$B$61</definedName>
    <definedName name="_xlnm.Print_Area" localSheetId="2">'JOB INFORMATION REPORT'!$A$1:$O$60</definedName>
    <definedName name="rpaVersion">'JOB INFORMATION REPORT'!$A$64</definedName>
    <definedName name="serviceType">'JOB INFORMATION REPORT'!$H$55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X2" i="6" l="1"/>
  <c r="BW2" i="6"/>
  <c r="BF2" i="6"/>
  <c r="A2" i="6" l="1"/>
  <c r="AC2" i="6" l="1"/>
  <c r="AB2" i="6"/>
  <c r="BK2" i="6"/>
  <c r="L2" i="6"/>
  <c r="BD2" i="6"/>
  <c r="AV2" i="6"/>
  <c r="Z2" i="6"/>
  <c r="T2" i="6"/>
  <c r="C2" i="6"/>
  <c r="B2" i="6"/>
  <c r="BT2" i="6"/>
  <c r="BV2" i="6" l="1"/>
  <c r="BU2" i="6"/>
  <c r="BS2" i="6"/>
  <c r="J34" i="1"/>
  <c r="BR2" i="6" l="1"/>
  <c r="BQ2" i="6"/>
  <c r="BP2" i="6"/>
  <c r="BO2" i="6"/>
  <c r="AI2" i="6"/>
  <c r="AP2" i="6"/>
  <c r="BH2" i="6"/>
  <c r="AN2" i="6" l="1"/>
  <c r="B34" i="1" l="1"/>
  <c r="F2" i="6"/>
  <c r="E2" i="6"/>
  <c r="BM2" i="6"/>
  <c r="AD2" i="6"/>
  <c r="H2" i="6"/>
  <c r="G2" i="6"/>
  <c r="AG2" i="6"/>
  <c r="AF2" i="6"/>
  <c r="BN2" i="6" l="1"/>
  <c r="BL2" i="6"/>
  <c r="BJ2" i="6"/>
  <c r="BI2" i="6"/>
  <c r="BG2" i="6"/>
  <c r="BE2" i="6"/>
  <c r="BC2" i="6"/>
  <c r="BB2" i="6"/>
  <c r="BA2" i="6"/>
  <c r="AZ2" i="6"/>
  <c r="AY2" i="6"/>
  <c r="AW2" i="6"/>
  <c r="AU2" i="6"/>
  <c r="AT2" i="6"/>
  <c r="AS2" i="6"/>
  <c r="AR2" i="6"/>
  <c r="AQ2" i="6"/>
  <c r="AO2" i="6"/>
  <c r="AM2" i="6"/>
  <c r="AL2" i="6"/>
  <c r="AH2" i="6"/>
  <c r="AE2" i="6"/>
  <c r="AA2" i="6"/>
  <c r="Y2" i="6"/>
  <c r="X2" i="6"/>
  <c r="W2" i="6"/>
  <c r="V2" i="6"/>
  <c r="U2" i="6"/>
  <c r="S2" i="6"/>
  <c r="R2" i="6"/>
  <c r="Q2" i="6"/>
  <c r="P2" i="6"/>
  <c r="O2" i="6"/>
  <c r="N2" i="6"/>
  <c r="M2" i="6"/>
  <c r="K2" i="6"/>
  <c r="J2" i="6"/>
  <c r="I2" i="6"/>
  <c r="D2" i="6"/>
  <c r="K52" i="1" l="1"/>
  <c r="J52" i="1"/>
  <c r="B52" i="1"/>
  <c r="J50" i="1"/>
  <c r="B50" i="1"/>
  <c r="B48" i="1"/>
  <c r="K46" i="1"/>
  <c r="J46" i="1"/>
  <c r="B46" i="1"/>
  <c r="J44" i="1"/>
  <c r="G34" i="1"/>
  <c r="H24" i="1"/>
  <c r="G24" i="1"/>
  <c r="B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Patrick Sutherland</author>
  </authors>
  <commentList>
    <comment ref="Q10" authorId="0" shapeId="0" xr:uid="{4D5B476F-D93E-4E4B-89C9-5648BFD96D57}">
      <text>
        <r>
          <rPr>
            <b/>
            <sz val="9"/>
            <color indexed="81"/>
            <rFont val="Tahoma"/>
            <family val="2"/>
          </rPr>
          <t>Patrick Sutherland:</t>
        </r>
        <r>
          <rPr>
            <sz val="9"/>
            <color indexed="81"/>
            <rFont val="Tahoma"/>
            <family val="2"/>
          </rPr>
          <t xml:space="preserve">
For final submissions to RPA please use the "Email to RPA" button below </t>
        </r>
      </text>
    </comment>
    <comment ref="Q15" authorId="0" shapeId="0" xr:uid="{FB6E466A-43FA-4051-A7E3-FEE861145108}">
      <text>
        <r>
          <rPr>
            <b/>
            <sz val="9"/>
            <color indexed="81"/>
            <rFont val="Tahoma"/>
            <family val="2"/>
          </rPr>
          <t xml:space="preserve">9ciSupport@ced.com
</t>
        </r>
        <r>
          <rPr>
            <sz val="9"/>
            <color indexed="81"/>
            <rFont val="Tahoma"/>
            <family val="2"/>
          </rPr>
          <t>This tool will trigger the validation for all cells. Please note this is only looking for invalid data errors. Missing or incorrect data will not be flagged</t>
        </r>
      </text>
    </comment>
    <comment ref="Q26" authorId="0" shapeId="0" xr:uid="{874FA39C-8D45-4BFF-814E-4297FBF26AB0}">
      <text>
        <r>
          <rPr>
            <b/>
            <sz val="9"/>
            <color indexed="81"/>
            <rFont val="Tahoma"/>
            <family val="2"/>
          </rPr>
          <t>9ciSupport@ced.com</t>
        </r>
        <r>
          <rPr>
            <sz val="9"/>
            <color indexed="81"/>
            <rFont val="Tahoma"/>
            <family val="2"/>
          </rPr>
          <t xml:space="preserve">
This will import macro free or previous versions of the 1049 form. This feature is designed to update any form to the latest version making it compatiable with latest RPA format. </t>
        </r>
      </text>
    </comment>
  </commentList>
</comments>
</file>

<file path=xl/sharedStrings.xml><?xml version="1.0" encoding="utf-8"?>
<sst xmlns="http://schemas.openxmlformats.org/spreadsheetml/2006/main" count="282" uniqueCount="267">
  <si>
    <t>CUSTOMER</t>
  </si>
  <si>
    <t>BONDING COMPANY</t>
  </si>
  <si>
    <t>JOB</t>
  </si>
  <si>
    <t>MATERIAL</t>
  </si>
  <si>
    <t>LENDER</t>
  </si>
  <si>
    <t>OWNER</t>
  </si>
  <si>
    <t>PRIME CONTRACTOR</t>
  </si>
  <si>
    <t>NAME</t>
  </si>
  <si>
    <t>PROJECT MANAGER</t>
  </si>
  <si>
    <t>ADDRESS</t>
  </si>
  <si>
    <t>PHONE NUMBER</t>
  </si>
  <si>
    <t>HOUSING TRACT NUMBER</t>
  </si>
  <si>
    <t>DESCRIPTION OF MATERIAL TO BE SUPPLIED BY CED</t>
  </si>
  <si>
    <t>CUSTOMER P.O. NUMBER</t>
  </si>
  <si>
    <t>JOB TERMS</t>
  </si>
  <si>
    <t>CONTACT</t>
  </si>
  <si>
    <t>JOB NUMBER</t>
  </si>
  <si>
    <t>PAYMENT BOND NUMBER</t>
  </si>
  <si>
    <t>TAX RATE</t>
  </si>
  <si>
    <t>LOT NUMBERS / PHASE NUMBERS / BUILDING NUMBERS</t>
  </si>
  <si>
    <t>BANK BRANCH &amp; LOAN OFFICER (IF KNOWN)</t>
  </si>
  <si>
    <t>TOTAL AMOUNT OF JOB ELECTRICAL CONTRACT</t>
  </si>
  <si>
    <t>RETENTION PERCENTAGE</t>
  </si>
  <si>
    <t>STATE</t>
  </si>
  <si>
    <t>ZIP CODE</t>
  </si>
  <si>
    <t>-</t>
  </si>
  <si>
    <t>CITY</t>
  </si>
  <si>
    <t>State</t>
  </si>
  <si>
    <t>Abbreviation</t>
  </si>
  <si>
    <t>ALABAMA</t>
  </si>
  <si>
    <t>AL</t>
  </si>
  <si>
    <t>ALASKA</t>
  </si>
  <si>
    <t>AK</t>
  </si>
  <si>
    <t>ARIZONA</t>
  </si>
  <si>
    <t>AZ</t>
  </si>
  <si>
    <t>ARKANSAS</t>
  </si>
  <si>
    <t>AR</t>
  </si>
  <si>
    <t>CALIFORNIA</t>
  </si>
  <si>
    <t>CA</t>
  </si>
  <si>
    <t>COLORADO</t>
  </si>
  <si>
    <t>CO</t>
  </si>
  <si>
    <t>CONNECTICUT</t>
  </si>
  <si>
    <t>CT</t>
  </si>
  <si>
    <t>DELAWARE</t>
  </si>
  <si>
    <t>DE</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</si>
  <si>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</si>
  <si>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</si>
  <si>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</si>
  <si>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</si>
  <si>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</si>
  <si>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</si>
  <si>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</si>
  <si>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</si>
  <si>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</si>
  <si>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</si>
  <si>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</si>
  <si>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</si>
  <si>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</si>
  <si>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</si>
  <si>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</si>
  <si>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</si>
  <si>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</si>
  <si>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</si>
  <si>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</si>
  <si>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</si>
  <si>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</si>
  <si>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</si>
  <si>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</si>
  <si>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</si>
  <si>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</si>
  <si>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</si>
  <si>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</si>
  <si>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</si>
  <si>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</si>
  <si>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</si>
  <si>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</si>
  <si>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</si>
  <si>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</si>
  <si>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</si>
  <si>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</si>
  <si>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</si>
  <si>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</si>
  <si>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</si>
  <si>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</si>
  <si>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</si>
  <si>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</si>
  <si>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</si>
  <si>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</si>
  <si>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</si>
  <si>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</si>
  <si>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</si>
  <si>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</si>
  <si>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</si>
  <si>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</si>
  <si>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</si>
  <si>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</si>
  <si>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</si>
  <si>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</si>
  <si>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</si>
  <si>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</si>
  <si>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</si>
  <si>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</si>
  <si>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</si>
  <si>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</si>
  <si>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</si>
  <si>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</si>
  <si>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</si>
  <si>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</si>
  <si>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</si>
  <si>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</si>
  <si>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</si>
  <si>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</si>
  <si>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</si>
  <si>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</si>
  <si>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</si>
  <si>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</si>
  <si>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</si>
  <si>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</si>
  <si>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</si>
  <si>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</si>
  <si>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</si>
  <si>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</si>
  <si>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</si>
  <si>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</si>
  <si>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</si>
  <si>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</si>
  <si>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</si>
  <si>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</si>
  <si>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</si>
  <si>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Account Types</t>
  </si>
  <si>
    <t>COD</t>
  </si>
  <si>
    <t>FED GOV - CC</t>
  </si>
  <si>
    <t>UNSECURED</t>
  </si>
  <si>
    <t>NAME*</t>
  </si>
  <si>
    <t>DATE PREPARED*</t>
  </si>
  <si>
    <t>PROFIT CENTER NUMBER*</t>
  </si>
  <si>
    <t>PREPARED BY*</t>
  </si>
  <si>
    <t>CUST COD</t>
  </si>
  <si>
    <t>UNSECURED - JOB</t>
  </si>
  <si>
    <t>JOB NAME*</t>
  </si>
  <si>
    <t>Mandatory Field For CO</t>
  </si>
  <si>
    <t>CREDIT LIMIT</t>
  </si>
  <si>
    <t>JOINT CHECK AGREEMENT</t>
  </si>
  <si>
    <t>CO-PURCHASE AGREEMENT</t>
  </si>
  <si>
    <t>MUST STAY CURRENT</t>
  </si>
  <si>
    <t>Mandatory Field</t>
  </si>
  <si>
    <t>9CI CUSTOMER NUMBER*</t>
  </si>
  <si>
    <t>ZIP CODE*</t>
  </si>
  <si>
    <t>STATE*</t>
  </si>
  <si>
    <t>CITY*</t>
  </si>
  <si>
    <t>BILLING ADDRESS*</t>
  </si>
  <si>
    <t>DISTRICT OF COLUMBIA</t>
  </si>
  <si>
    <t>DC</t>
  </si>
  <si>
    <t>DBE</t>
  </si>
  <si>
    <t>New Account Setup Form</t>
  </si>
  <si>
    <t>FOR CREDIT OFFICE USE ONLY</t>
  </si>
  <si>
    <t>NOTES</t>
  </si>
  <si>
    <t>PC MANAGER INITIALS*</t>
  </si>
  <si>
    <t>CO MANAGER INITIALS*</t>
  </si>
  <si>
    <t>CO NUMBER*</t>
  </si>
  <si>
    <t>KEY</t>
  </si>
  <si>
    <t>MEANING</t>
  </si>
  <si>
    <t>SECURED - JOB</t>
  </si>
  <si>
    <t>TENANT IMPROVEMENT</t>
  </si>
  <si>
    <t>Date Prepared (mm/dd/yyyy)</t>
  </si>
  <si>
    <t>Profit Center Number</t>
  </si>
  <si>
    <t>Credit Office Number</t>
  </si>
  <si>
    <t>Account Type</t>
  </si>
  <si>
    <t>PC Confirmation Email(s) (Comma Serparated List)</t>
  </si>
  <si>
    <t>Customer Name</t>
  </si>
  <si>
    <t>Customer Address</t>
  </si>
  <si>
    <t>Customer City</t>
  </si>
  <si>
    <t>Customer State</t>
  </si>
  <si>
    <t>Customer Zip Code</t>
  </si>
  <si>
    <t>Customer Phone Number</t>
  </si>
  <si>
    <t>Customer PO Number</t>
  </si>
  <si>
    <t>Bonding Company Name</t>
  </si>
  <si>
    <t>Bond Number</t>
  </si>
  <si>
    <t>Bonding Company Address</t>
  </si>
  <si>
    <t>Bonding Company City</t>
  </si>
  <si>
    <t>Bonding Company State</t>
  </si>
  <si>
    <t>Bonding Company Zip Code</t>
  </si>
  <si>
    <t>Bonding Company Phone Number</t>
  </si>
  <si>
    <t>Job Name</t>
  </si>
  <si>
    <t>Job Address</t>
  </si>
  <si>
    <t>Job City</t>
  </si>
  <si>
    <t>Job State</t>
  </si>
  <si>
    <t>Job Zip Code</t>
  </si>
  <si>
    <t>Housing Tract Number</t>
  </si>
  <si>
    <t>Lot/Phase/Building Numbers</t>
  </si>
  <si>
    <t>Job Number</t>
  </si>
  <si>
    <t>Total Contract Value</t>
  </si>
  <si>
    <t>Job Terms</t>
  </si>
  <si>
    <t>Tax Rate (%)</t>
  </si>
  <si>
    <t>Tax Code</t>
  </si>
  <si>
    <t>Retention Percentage (%)</t>
  </si>
  <si>
    <t>Tenant Improvement (Y/N)</t>
  </si>
  <si>
    <t>Residential Solar(Y/N)</t>
  </si>
  <si>
    <t>Description of Material</t>
  </si>
  <si>
    <t>Material Sell Price</t>
  </si>
  <si>
    <t>Estimated First Ship Date (mm/dd/yyyy)</t>
  </si>
  <si>
    <t>Estimated Last Ship Date (mm/dd/yyyy)</t>
  </si>
  <si>
    <t>Approval?</t>
  </si>
  <si>
    <t>Lender Name</t>
  </si>
  <si>
    <t>Lender Bank Branch and Loan Officer</t>
  </si>
  <si>
    <t>Lender Address</t>
  </si>
  <si>
    <t>Lender City</t>
  </si>
  <si>
    <t>Lender State</t>
  </si>
  <si>
    <t>Lender Zip Code</t>
  </si>
  <si>
    <t>Lender Phone Number</t>
  </si>
  <si>
    <t>Loan ID</t>
  </si>
  <si>
    <t>Property Owner</t>
  </si>
  <si>
    <t>Property Owner Contact</t>
  </si>
  <si>
    <t>Property Owner Address</t>
  </si>
  <si>
    <t>Property Owner City</t>
  </si>
  <si>
    <t>Property Owner State</t>
  </si>
  <si>
    <t>Property Owner Zip Code</t>
  </si>
  <si>
    <t>Property Owner Phone Number</t>
  </si>
  <si>
    <t>Prime Contractor Name</t>
  </si>
  <si>
    <t>Prime Contractor Contact</t>
  </si>
  <si>
    <t>Prime Contractor Address</t>
  </si>
  <si>
    <t>Prime Contractor City</t>
  </si>
  <si>
    <t>Prime Contractor State</t>
  </si>
  <si>
    <t>Prime Contractor Zip Code</t>
  </si>
  <si>
    <t>Prime Contractor Phone Number</t>
  </si>
  <si>
    <t>9ci Customer Number</t>
  </si>
  <si>
    <t>Credit Limit</t>
  </si>
  <si>
    <t>Joint Check (Y/N)</t>
  </si>
  <si>
    <t>Co-Purchase (Y/N)</t>
  </si>
  <si>
    <t>DBE (Y/N)</t>
  </si>
  <si>
    <t>Must Stay Current (Y/N)</t>
  </si>
  <si>
    <t>Credit Office Notes</t>
  </si>
  <si>
    <t>NAME (IF PUBLIC AGENCY, NOTE DISBURSING OFFICE OR DISBURSING OFFICER'S NAME)*</t>
  </si>
  <si>
    <t>ADDRESS*</t>
  </si>
  <si>
    <t>TAX CODE</t>
  </si>
  <si>
    <t>FED GOV - OPEN</t>
  </si>
  <si>
    <t>Project Manager</t>
  </si>
  <si>
    <t>Account Number (Fill in after Creation</t>
  </si>
  <si>
    <t>PC CONFIRMATION EMAIL(S)* (COMMA SEPARATED LIST)</t>
  </si>
  <si>
    <t>Salesperson</t>
  </si>
  <si>
    <t>Name</t>
  </si>
  <si>
    <t>Please enable content                                                                   at the top of your screen to continue.                                                                                                                                                                                                                                                                     If you opened this document without macros enabled, please close without saving and re-open this document with macros.</t>
  </si>
  <si>
    <t>PC NOTES</t>
  </si>
  <si>
    <t>CEDNET CUST ID</t>
  </si>
  <si>
    <t>SALES PERSON</t>
  </si>
  <si>
    <t>CEDNet Customer ID</t>
  </si>
  <si>
    <t>Profit Center Notes</t>
  </si>
  <si>
    <t>Version Number</t>
  </si>
  <si>
    <t>9ci ACCOUNT TYPE*</t>
  </si>
  <si>
    <t>Service Type*</t>
  </si>
  <si>
    <t>Job Type *</t>
  </si>
  <si>
    <t>FORM 1049 V3.5</t>
  </si>
  <si>
    <t>Service Types</t>
  </si>
  <si>
    <t>Job Types</t>
  </si>
  <si>
    <t>Notice Premium Plus</t>
  </si>
  <si>
    <t>Private - Residential</t>
  </si>
  <si>
    <t>Notice Premium</t>
  </si>
  <si>
    <t>Private - Commercial</t>
  </si>
  <si>
    <t>Notice Express Plus</t>
  </si>
  <si>
    <t>Private - Unknown</t>
  </si>
  <si>
    <t>Notice Express</t>
  </si>
  <si>
    <t>Public</t>
  </si>
  <si>
    <t>Self Service</t>
  </si>
  <si>
    <t>Federal</t>
  </si>
  <si>
    <t>Skip</t>
  </si>
  <si>
    <t>Service Type</t>
  </si>
  <si>
    <t>Job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</si>
</sst>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000"/>
    <numFmt numFmtId="165" formatCode="0000"/>
    <numFmt numFmtId="166" formatCode="[&lt;=9999999]###\-####;###\-###\-####"/>
    <numFmt numFmtId="167" formatCode="&quot;$&quot;#,##0"/>
    <numFmt numFmtId="168" formatCode="0.000%"/>
    <numFmt numFmtId="169" formatCode="000"/>
    <numFmt numFmtId="170" formatCode="00000\-0000"/>
    <numFmt numFmtId="171" formatCode="[&lt;=9999999]###\-####;\(###\)\ ###\-####"/>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Arial"/>
      <family val="2"/>
    </font>
    <font>
      <sz val="6"/>
      <name val="Arial"/>
      <family val="2"/>
    </font>
    <font>
      <b/>
      <sz val="10"/>
      <name val="Arial"/>
      <family val="2"/>
    </font>
    <font>
      <b/>
      <sz val="16"/>
      <name val="Arial"/>
      <family val="2"/>
    </font>
    <font>
      <sz val="10"/>
      <name val="Arial"/>
      <family val="2"/>
    </font>
    <font>
      <b/>
      <sz val="28"/>
      <name val="Arial"/>
      <family val="2"/>
    </font>
    <font>
      <b/>
      <sz val="9"/>
      <color rgb="FF333333"/>
      <name val="Verdana"/>
      <family val="2"/>
    </font>
    <font>
      <sz val="9"/>
      <color rgb="FF333333"/>
      <name val="Verdana"/>
      <family val="2"/>
    </font>
    <font>
      <sz val="8"/>
      <name val="Arial"/>
      <family val="2"/>
    </font>
    <font>
      <sz val="10"/>
      <color rgb="FF000000"/>
      <name val="Arial"/>
      <family val="2"/>
    </font>
    <font>
      <u/>
      <sz val="10"/>
      <color theme="10"/>
      <name val="Arial"/>
      <family val="2"/>
    </font>
    <font>
      <sz val="9"/>
      <color rgb="FF000000"/>
      <name val="Arial"/>
      <family val="2"/>
    </font>
    <font>
      <sz val="6"/>
      <color rgb="FF000000"/>
      <name val="Arial"/>
      <family val="2"/>
    </font>
    <font>
      <sz val="10"/>
      <color rgb="FF000000"/>
      <name val="Arial"/>
      <family val="2"/>
    </font>
    <font>
      <b/>
      <sz val="16"/>
      <color rgb="FF000000"/>
      <name val="Arial"/>
      <family val="2"/>
    </font>
    <font>
      <sz val="10"/>
      <name val="Arial"/>
      <family val="2"/>
    </font>
    <font>
      <b/>
      <sz val="11"/>
      <color rgb="FF000000"/>
      <name val="Arial"/>
      <family val="2"/>
    </font>
    <font>
      <sz val="9"/>
      <color indexed="81"/>
      <name val="Tahoma"/>
      <family val="2"/>
    </font>
    <font>
      <b/>
      <sz val="9"/>
      <color indexed="81"/>
      <name val="Tahoma"/>
      <family val="2"/>
    </font>
    <font>
      <sz val="11"/>
      <color rgb="FF000000"/>
      <name val="Calibri"/>
      <family val="2"/>
      <scheme val="minor"/>
    </font>
    <font>
      <b/>
      <sz val="10"/>
      <color rgb="FF000000"/>
      <name val="Arial"/>
      <family val="2"/>
    </font>
    <font>
      <sz val="11"/>
      <name val="Calibri"/>
      <family val="2"/>
    </font>
    <font>
      <sz val="10"/>
      <color rgb="FFFF0000"/>
      <name val="Arial"/>
      <family val="2"/>
    </font>
  </fonts>
  <fills count="6">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indexed="9"/>
        <bgColor indexed="64"/>
      </patternFill>
    </fill>
  </fills>
  <borders count="33">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style="thin">
        <color rgb="FF000000"/>
      </left>
      <right style="thin">
        <color rgb="FF000000"/>
      </right>
      <top/>
      <bottom style="thin">
        <color rgb="FF000000"/>
      </bottom>
      <diagonal/>
    </border>
    <border>
      <left/>
      <right style="thick">
        <color indexed="64"/>
      </right>
      <top style="medium">
        <color indexed="64"/>
      </top>
      <bottom/>
      <diagonal/>
    </border>
    <border>
      <left/>
      <right style="thick">
        <color indexed="64"/>
      </right>
      <top/>
      <bottom/>
      <diagonal/>
    </border>
  </borders>
  <cellStyleXfs count="19">
    <xf numFmtId="0" fontId="0" fillId="0" borderId="0"/>
    <xf numFmtId="0" fontId="19" fillId="0" borderId="0" applyNumberFormat="0" applyFill="0" applyBorder="0" applyAlignment="0" applyProtection="0"/>
    <xf numFmtId="0" fontId="13"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cellStyleXfs>
  <cellXfs count="298">
    <xf numFmtId="0" fontId="0" fillId="0" borderId="0" xfId="0"/>
    <xf numFmtId="0" fontId="15" fillId="2" borderId="0" xfId="0" applyFont="1" applyFill="1" applyAlignment="1">
      <alignment horizontal="left" vertical="center" wrapText="1"/>
    </xf>
    <xf numFmtId="0" fontId="16" fillId="2" borderId="0" xfId="0" applyFont="1" applyFill="1" applyAlignment="1">
      <alignment horizontal="left" vertical="center" wrapText="1"/>
    </xf>
    <xf numFmtId="0" fontId="13" fillId="0" borderId="0" xfId="0" applyFont="1"/>
    <xf numFmtId="0" fontId="11" fillId="0" borderId="0" xfId="0" applyFont="1"/>
    <xf numFmtId="0" fontId="0" fillId="0" borderId="0" xfId="0" applyFill="1" applyAlignment="1" applyProtection="1">
      <alignment vertical="center"/>
    </xf>
    <xf numFmtId="0" fontId="0" fillId="0" borderId="0" xfId="0" applyAlignment="1" applyProtection="1">
      <alignment vertical="center"/>
    </xf>
    <xf numFmtId="0" fontId="13" fillId="0" borderId="26" xfId="0" applyFont="1" applyBorder="1" applyAlignment="1" applyProtection="1">
      <alignment vertical="center"/>
    </xf>
    <xf numFmtId="0" fontId="13" fillId="0" borderId="0" xfId="0" applyFont="1" applyFill="1" applyAlignment="1" applyProtection="1">
      <alignment vertical="center"/>
    </xf>
    <xf numFmtId="0" fontId="13" fillId="0" borderId="0" xfId="0" applyFont="1" applyAlignment="1" applyProtection="1">
      <alignment vertical="center"/>
    </xf>
    <xf numFmtId="0" fontId="17" fillId="0" borderId="24" xfId="0" applyFont="1" applyFill="1" applyBorder="1" applyAlignment="1" applyProtection="1">
      <alignment vertical="center"/>
    </xf>
    <xf numFmtId="0" fontId="17" fillId="0" borderId="10" xfId="0" applyFont="1" applyBorder="1" applyAlignment="1" applyProtection="1">
      <alignment vertical="center"/>
    </xf>
    <xf numFmtId="0" fontId="14" fillId="0" borderId="1"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13" fillId="0" borderId="0" xfId="0" applyFont="1" applyBorder="1" applyAlignment="1" applyProtection="1">
      <alignment vertical="center"/>
    </xf>
    <xf numFmtId="0" fontId="18" fillId="0" borderId="22" xfId="0" applyFont="1" applyFill="1" applyBorder="1" applyAlignment="1" applyProtection="1">
      <alignment horizontal="left" vertical="center"/>
      <protection locked="0"/>
    </xf>
    <xf numFmtId="0" fontId="18" fillId="0" borderId="1" xfId="0" applyFont="1" applyFill="1" applyBorder="1" applyAlignment="1" applyProtection="1">
      <alignment horizontal="left" vertical="center"/>
      <protection locked="0"/>
    </xf>
    <xf numFmtId="0" fontId="18" fillId="3" borderId="25" xfId="0" applyFont="1" applyFill="1" applyBorder="1" applyAlignment="1" applyProtection="1">
      <alignment vertical="center"/>
    </xf>
    <xf numFmtId="0" fontId="18" fillId="3" borderId="1" xfId="0" applyFont="1" applyFill="1" applyBorder="1" applyAlignment="1" applyProtection="1">
      <alignment horizontal="left" vertical="center"/>
      <protection locked="0"/>
    </xf>
    <xf numFmtId="0" fontId="22" fillId="0" borderId="0" xfId="0" applyFont="1" applyAlignment="1" applyProtection="1">
      <alignment vertical="center"/>
    </xf>
    <xf numFmtId="0" fontId="13" fillId="0" borderId="0" xfId="0" applyFont="1" applyAlignment="1">
      <alignment vertical="center"/>
    </xf>
    <xf numFmtId="0" fontId="18" fillId="0" borderId="0" xfId="0" applyFont="1" applyAlignment="1">
      <alignment vertical="center"/>
    </xf>
    <xf numFmtId="165" fontId="18" fillId="0" borderId="8" xfId="0" applyNumberFormat="1" applyFont="1" applyFill="1" applyBorder="1" applyAlignment="1" applyProtection="1">
      <alignment horizontal="left" vertical="center"/>
      <protection locked="0"/>
    </xf>
    <xf numFmtId="0" fontId="13" fillId="0" borderId="0" xfId="2"/>
    <xf numFmtId="165" fontId="13" fillId="0" borderId="0" xfId="2" applyNumberFormat="1" applyAlignment="1" applyProtection="1">
      <alignment vertical="center"/>
      <protection locked="0"/>
    </xf>
    <xf numFmtId="0" fontId="14" fillId="0" borderId="0" xfId="2" applyFont="1" applyAlignment="1">
      <alignment horizontal="center" vertical="center"/>
    </xf>
    <xf numFmtId="164" fontId="13" fillId="0" borderId="0" xfId="2" applyNumberFormat="1" applyAlignment="1" applyProtection="1">
      <alignment vertical="center"/>
      <protection locked="0"/>
    </xf>
    <xf numFmtId="0" fontId="13" fillId="0" borderId="0" xfId="2" applyAlignment="1" applyProtection="1">
      <alignment horizontal="left" vertical="center"/>
      <protection locked="0"/>
    </xf>
    <xf numFmtId="0" fontId="13" fillId="0" borderId="0" xfId="2" applyAlignment="1" applyProtection="1">
      <alignment vertical="center"/>
      <protection locked="0"/>
    </xf>
    <xf numFmtId="0" fontId="10" fillId="0" borderId="0" xfId="2" applyFont="1" applyAlignment="1">
      <alignment vertical="center"/>
    </xf>
    <xf numFmtId="0" fontId="10" fillId="0" borderId="0" xfId="2" applyFont="1" applyAlignment="1">
      <alignment horizontal="left" vertical="center"/>
    </xf>
    <xf numFmtId="166" fontId="13" fillId="0" borderId="0" xfId="2" applyNumberFormat="1" applyAlignment="1" applyProtection="1">
      <alignment vertical="center"/>
      <protection locked="0"/>
    </xf>
    <xf numFmtId="0" fontId="13" fillId="0" borderId="0" xfId="2" applyAlignment="1">
      <alignment vertical="center"/>
    </xf>
    <xf numFmtId="0" fontId="18" fillId="0" borderId="0" xfId="2" applyFont="1" applyAlignment="1" applyProtection="1">
      <alignment vertical="center"/>
      <protection locked="0"/>
    </xf>
    <xf numFmtId="0" fontId="21" fillId="0" borderId="0" xfId="2" applyFont="1" applyAlignment="1">
      <alignment vertical="center"/>
    </xf>
    <xf numFmtId="165" fontId="18" fillId="0" borderId="0" xfId="2" applyNumberFormat="1" applyFont="1" applyAlignment="1" applyProtection="1">
      <alignment vertical="center"/>
      <protection locked="0"/>
    </xf>
    <xf numFmtId="0" fontId="0" fillId="0" borderId="29" xfId="0" applyBorder="1"/>
    <xf numFmtId="0" fontId="13" fillId="0" borderId="0" xfId="2" applyProtection="1">
      <protection locked="0"/>
    </xf>
    <xf numFmtId="0" fontId="13" fillId="0" borderId="29" xfId="2" applyBorder="1" applyProtection="1">
      <protection locked="0"/>
    </xf>
    <xf numFmtId="14" fontId="13" fillId="0" borderId="0" xfId="2" applyNumberFormat="1" applyProtection="1">
      <protection locked="0"/>
    </xf>
    <xf numFmtId="44" fontId="0" fillId="0" borderId="0" xfId="7" applyFont="1" applyProtection="1">
      <protection locked="0"/>
    </xf>
    <xf numFmtId="168" fontId="0" fillId="0" borderId="0" xfId="8" applyNumberFormat="1" applyFont="1" applyProtection="1">
      <protection locked="0"/>
    </xf>
    <xf numFmtId="9" fontId="0" fillId="0" borderId="0" xfId="6" applyFont="1" applyFill="1"/>
    <xf numFmtId="0" fontId="10" fillId="0" borderId="20" xfId="0" applyFont="1" applyFill="1" applyBorder="1" applyAlignment="1" applyProtection="1">
      <alignment horizontal="left" vertical="center"/>
    </xf>
    <xf numFmtId="0" fontId="10" fillId="0" borderId="21" xfId="0" applyFont="1" applyFill="1" applyBorder="1" applyAlignment="1" applyProtection="1">
      <alignment horizontal="left" vertical="center"/>
    </xf>
    <xf numFmtId="0" fontId="10" fillId="3" borderId="21" xfId="0" applyFont="1" applyFill="1" applyBorder="1" applyAlignment="1" applyProtection="1">
      <alignment horizontal="left" vertical="center"/>
    </xf>
    <xf numFmtId="9" fontId="0" fillId="0" borderId="0" xfId="6" applyFont="1" applyProtection="1">
      <protection locked="0"/>
    </xf>
    <xf numFmtId="2" fontId="13" fillId="0" borderId="0" xfId="2" applyNumberFormat="1" applyProtection="1">
      <protection locked="0"/>
    </xf>
    <xf numFmtId="166" fontId="13" fillId="0" borderId="0" xfId="2" applyNumberFormat="1" applyProtection="1">
      <protection locked="0"/>
    </xf>
    <xf numFmtId="0" fontId="9" fillId="0" borderId="29" xfId="0" applyFont="1" applyFill="1" applyBorder="1" applyAlignment="1" applyProtection="1">
      <alignment vertical="center" wrapText="1"/>
    </xf>
    <xf numFmtId="0" fontId="20" fillId="0" borderId="0" xfId="0" applyFont="1" applyAlignment="1">
      <alignment vertical="center"/>
    </xf>
    <xf numFmtId="0" fontId="18" fillId="0" borderId="15" xfId="0" applyFont="1" applyFill="1" applyBorder="1" applyAlignment="1" applyProtection="1">
      <alignment vertical="center"/>
      <protection locked="0"/>
    </xf>
    <xf numFmtId="0" fontId="21" fillId="0" borderId="8" xfId="0" applyFont="1" applyFill="1" applyBorder="1" applyAlignment="1" applyProtection="1">
      <alignment vertical="center"/>
    </xf>
    <xf numFmtId="0" fontId="12" fillId="0" borderId="0" xfId="0" applyFont="1" applyFill="1" applyBorder="1" applyAlignment="1" applyProtection="1">
      <alignment vertical="center"/>
    </xf>
    <xf numFmtId="170" fontId="13" fillId="0" borderId="0" xfId="2" applyNumberFormat="1" applyProtection="1">
      <protection locked="0"/>
    </xf>
    <xf numFmtId="0" fontId="18" fillId="0" borderId="22" xfId="0" applyFont="1" applyBorder="1" applyAlignment="1" applyProtection="1">
      <alignment horizontal="left" vertical="center"/>
      <protection locked="0"/>
    </xf>
    <xf numFmtId="0" fontId="8" fillId="0" borderId="0" xfId="3"/>
    <xf numFmtId="0" fontId="18" fillId="0" borderId="0" xfId="0" applyFont="1" applyAlignment="1" applyProtection="1">
      <alignment vertical="center"/>
    </xf>
    <xf numFmtId="171" fontId="13" fillId="0" borderId="0" xfId="2" applyNumberFormat="1" applyProtection="1">
      <protection locked="0"/>
    </xf>
    <xf numFmtId="0" fontId="30" fillId="0" borderId="0" xfId="0" applyFont="1"/>
    <xf numFmtId="164" fontId="18" fillId="0" borderId="7" xfId="0" applyNumberFormat="1" applyFont="1" applyFill="1" applyBorder="1" applyAlignment="1" applyProtection="1">
      <alignment horizontal="left" vertical="center"/>
      <protection locked="0"/>
    </xf>
    <xf numFmtId="0" fontId="8" fillId="5" borderId="0" xfId="3" applyFill="1"/>
    <xf numFmtId="0" fontId="23" fillId="0" borderId="24" xfId="2" applyFont="1" applyBorder="1" applyAlignment="1">
      <alignment horizontal="center" vertical="center" wrapText="1"/>
    </xf>
    <xf numFmtId="0" fontId="23" fillId="0" borderId="9" xfId="2" applyFont="1" applyBorder="1" applyAlignment="1">
      <alignment horizontal="center" vertical="center" wrapText="1"/>
    </xf>
    <xf numFmtId="0" fontId="23" fillId="0" borderId="10" xfId="2" applyFont="1" applyBorder="1" applyAlignment="1">
      <alignment horizontal="center" vertical="center" wrapText="1"/>
    </xf>
    <xf numFmtId="0" fontId="23" fillId="0" borderId="29" xfId="2" applyFont="1" applyBorder="1" applyAlignment="1">
      <alignment horizontal="center" vertical="center" wrapText="1"/>
    </xf>
    <xf numFmtId="0" fontId="23" fillId="0" borderId="0" xfId="2" applyFont="1" applyAlignment="1">
      <alignment horizontal="center" vertical="center" wrapText="1"/>
    </xf>
    <xf numFmtId="0" fontId="23" fillId="0" borderId="5" xfId="2" applyFont="1" applyBorder="1" applyAlignment="1">
      <alignment horizontal="center" vertical="center" wrapText="1"/>
    </xf>
    <xf numFmtId="0" fontId="23" fillId="0" borderId="28" xfId="2" applyFont="1" applyBorder="1" applyAlignment="1">
      <alignment horizontal="center" vertical="center" wrapText="1"/>
    </xf>
    <xf numFmtId="0" fontId="23" fillId="0" borderId="2" xfId="2" applyFont="1" applyBorder="1" applyAlignment="1">
      <alignment horizontal="center" vertical="center" wrapText="1"/>
    </xf>
    <xf numFmtId="0" fontId="23" fillId="0" borderId="6" xfId="2" applyFont="1" applyBorder="1" applyAlignment="1">
      <alignment horizontal="center" vertical="center" wrapText="1"/>
    </xf>
    <xf numFmtId="0" fontId="21" fillId="0" borderId="9" xfId="0" applyFont="1" applyFill="1" applyBorder="1" applyAlignment="1" applyProtection="1">
      <alignment vertical="center"/>
    </xf>
    <xf numFmtId="0" fontId="10" fillId="0" borderId="9" xfId="0" applyFont="1" applyFill="1" applyBorder="1" applyAlignment="1" applyProtection="1">
      <alignment vertical="center"/>
    </xf>
    <xf numFmtId="0" fontId="10" fillId="0" borderId="10" xfId="0" applyFont="1" applyFill="1" applyBorder="1" applyAlignment="1" applyProtection="1">
      <alignment vertical="center"/>
    </xf>
    <xf numFmtId="0" fontId="18" fillId="0" borderId="7" xfId="0" applyFont="1" applyFill="1" applyBorder="1" applyAlignment="1" applyProtection="1">
      <alignment vertical="top" wrapText="1"/>
      <protection locked="0"/>
    </xf>
    <xf numFmtId="0" fontId="13" fillId="0" borderId="0" xfId="0" applyFont="1" applyFill="1" applyBorder="1" applyAlignment="1" applyProtection="1">
      <alignment vertical="top" wrapText="1"/>
      <protection locked="0"/>
    </xf>
    <xf numFmtId="0" fontId="13" fillId="0" borderId="5" xfId="0" applyFont="1" applyFill="1" applyBorder="1" applyAlignment="1" applyProtection="1">
      <alignment vertical="top" wrapText="1"/>
      <protection locked="0"/>
    </xf>
    <xf numFmtId="0" fontId="13" fillId="0" borderId="7" xfId="0" applyFont="1" applyFill="1" applyBorder="1" applyAlignment="1" applyProtection="1">
      <alignment vertical="top" wrapText="1"/>
      <protection locked="0"/>
    </xf>
    <xf numFmtId="0" fontId="13" fillId="0" borderId="14" xfId="0" applyFont="1" applyFill="1" applyBorder="1" applyAlignment="1" applyProtection="1">
      <alignment vertical="top" wrapText="1"/>
      <protection locked="0"/>
    </xf>
    <xf numFmtId="0" fontId="13" fillId="0" borderId="2" xfId="0" applyFont="1" applyFill="1" applyBorder="1" applyAlignment="1" applyProtection="1">
      <alignment vertical="top" wrapText="1"/>
      <protection locked="0"/>
    </xf>
    <xf numFmtId="0" fontId="13" fillId="0" borderId="6" xfId="0" applyFont="1" applyFill="1" applyBorder="1" applyAlignment="1" applyProtection="1">
      <alignment vertical="top" wrapText="1"/>
      <protection locked="0"/>
    </xf>
    <xf numFmtId="0" fontId="10" fillId="4" borderId="20" xfId="0" applyFont="1" applyFill="1" applyBorder="1" applyAlignment="1" applyProtection="1">
      <alignment vertical="center"/>
    </xf>
    <xf numFmtId="0" fontId="10" fillId="4" borderId="3" xfId="0" applyFont="1" applyFill="1" applyBorder="1" applyAlignment="1" applyProtection="1">
      <alignment vertical="center"/>
    </xf>
    <xf numFmtId="0" fontId="10" fillId="4" borderId="21" xfId="0" applyFont="1" applyFill="1" applyBorder="1" applyAlignment="1" applyProtection="1">
      <alignment vertical="center"/>
    </xf>
    <xf numFmtId="0" fontId="18" fillId="4" borderId="14" xfId="0" applyNumberFormat="1" applyFont="1" applyFill="1" applyBorder="1" applyAlignment="1" applyProtection="1">
      <alignment horizontal="left" vertical="center"/>
      <protection locked="0"/>
    </xf>
    <xf numFmtId="0" fontId="13" fillId="4" borderId="2" xfId="0" applyNumberFormat="1" applyFont="1" applyFill="1" applyBorder="1" applyAlignment="1" applyProtection="1">
      <alignment horizontal="left" vertical="center"/>
      <protection locked="0"/>
    </xf>
    <xf numFmtId="0" fontId="13" fillId="4" borderId="15" xfId="0" applyNumberFormat="1" applyFont="1" applyFill="1" applyBorder="1" applyAlignment="1" applyProtection="1">
      <alignment horizontal="left" vertical="center"/>
      <protection locked="0"/>
    </xf>
    <xf numFmtId="0" fontId="10" fillId="3" borderId="20" xfId="0" applyFont="1" applyFill="1" applyBorder="1" applyAlignment="1" applyProtection="1">
      <alignment vertical="center"/>
    </xf>
    <xf numFmtId="0" fontId="10" fillId="3" borderId="21" xfId="0" applyFont="1" applyFill="1" applyBorder="1" applyAlignment="1" applyProtection="1">
      <alignment vertical="center"/>
    </xf>
    <xf numFmtId="0" fontId="18" fillId="3" borderId="14" xfId="0" applyFont="1" applyFill="1" applyBorder="1" applyAlignment="1" applyProtection="1">
      <alignment horizontal="left" vertical="center"/>
      <protection locked="0"/>
    </xf>
    <xf numFmtId="0" fontId="13" fillId="3" borderId="15" xfId="0" applyFont="1" applyFill="1" applyBorder="1" applyAlignment="1" applyProtection="1">
      <alignment horizontal="left" vertical="center"/>
      <protection locked="0"/>
    </xf>
    <xf numFmtId="0" fontId="21" fillId="3" borderId="17" xfId="0" applyFont="1" applyFill="1" applyBorder="1" applyAlignment="1" applyProtection="1">
      <alignment horizontal="left" vertical="center"/>
    </xf>
    <xf numFmtId="0" fontId="13" fillId="3" borderId="9" xfId="0" applyFont="1" applyFill="1" applyBorder="1" applyAlignment="1" applyProtection="1">
      <alignment horizontal="left" vertical="center"/>
    </xf>
    <xf numFmtId="0" fontId="13" fillId="3" borderId="18" xfId="0" applyFont="1" applyFill="1" applyBorder="1" applyAlignment="1" applyProtection="1">
      <alignment horizontal="left" vertical="center"/>
    </xf>
    <xf numFmtId="0" fontId="18" fillId="3" borderId="12" xfId="0" applyFont="1" applyFill="1" applyBorder="1" applyAlignment="1" applyProtection="1">
      <alignment horizontal="left" vertical="center"/>
      <protection locked="0"/>
    </xf>
    <xf numFmtId="0" fontId="13" fillId="3" borderId="1" xfId="0" applyFont="1" applyFill="1" applyBorder="1" applyAlignment="1" applyProtection="1">
      <alignment horizontal="left" vertical="center"/>
      <protection locked="0"/>
    </xf>
    <xf numFmtId="0" fontId="13" fillId="3" borderId="13" xfId="0" applyFont="1" applyFill="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21" fillId="0" borderId="20" xfId="0" applyFont="1" applyFill="1" applyBorder="1" applyAlignment="1" applyProtection="1">
      <alignment horizontal="left" vertical="center"/>
    </xf>
    <xf numFmtId="0" fontId="13" fillId="0" borderId="3" xfId="0" applyFont="1" applyFill="1" applyBorder="1" applyAlignment="1" applyProtection="1">
      <alignment horizontal="left" vertical="center"/>
    </xf>
    <xf numFmtId="0" fontId="13" fillId="0" borderId="21" xfId="0" applyFont="1" applyFill="1" applyBorder="1" applyAlignment="1" applyProtection="1">
      <alignment horizontal="left" vertical="center"/>
    </xf>
    <xf numFmtId="0" fontId="10" fillId="3" borderId="17" xfId="0" applyFont="1" applyFill="1" applyBorder="1" applyAlignment="1" applyProtection="1">
      <alignment horizontal="left" vertical="center"/>
    </xf>
    <xf numFmtId="14" fontId="18" fillId="3" borderId="12" xfId="0" applyNumberFormat="1" applyFont="1" applyFill="1" applyBorder="1" applyAlignment="1" applyProtection="1">
      <alignment horizontal="left" vertical="center"/>
      <protection locked="0"/>
    </xf>
    <xf numFmtId="14" fontId="13" fillId="3" borderId="1" xfId="0" applyNumberFormat="1" applyFont="1" applyFill="1" applyBorder="1" applyAlignment="1" applyProtection="1">
      <alignment horizontal="left" vertical="center"/>
      <protection locked="0"/>
    </xf>
    <xf numFmtId="14" fontId="13" fillId="3" borderId="13" xfId="0" applyNumberFormat="1" applyFont="1" applyFill="1" applyBorder="1" applyAlignment="1" applyProtection="1">
      <alignment horizontal="left" vertical="center"/>
      <protection locked="0"/>
    </xf>
    <xf numFmtId="0" fontId="18" fillId="3" borderId="7" xfId="0" applyFont="1" applyFill="1" applyBorder="1" applyAlignment="1" applyProtection="1">
      <alignment horizontal="left" vertical="center"/>
      <protection locked="0"/>
    </xf>
    <xf numFmtId="0" fontId="13" fillId="3" borderId="0" xfId="0" applyFont="1" applyFill="1" applyAlignment="1" applyProtection="1">
      <alignment horizontal="left" vertical="center"/>
      <protection locked="0"/>
    </xf>
    <xf numFmtId="0" fontId="13" fillId="3" borderId="11" xfId="0" applyFont="1" applyFill="1" applyBorder="1" applyAlignment="1" applyProtection="1">
      <alignment horizontal="left" vertical="center"/>
      <protection locked="0"/>
    </xf>
    <xf numFmtId="166" fontId="18" fillId="0" borderId="14" xfId="0" applyNumberFormat="1" applyFont="1" applyFill="1" applyBorder="1" applyAlignment="1" applyProtection="1">
      <alignment horizontal="left" vertical="center"/>
      <protection locked="0"/>
    </xf>
    <xf numFmtId="166" fontId="13" fillId="0" borderId="2" xfId="0" applyNumberFormat="1" applyFont="1" applyFill="1" applyBorder="1" applyAlignment="1" applyProtection="1">
      <alignment horizontal="left" vertical="center"/>
      <protection locked="0"/>
    </xf>
    <xf numFmtId="166" fontId="13" fillId="0" borderId="15" xfId="0" applyNumberFormat="1" applyFont="1" applyFill="1" applyBorder="1" applyAlignment="1" applyProtection="1">
      <alignment horizontal="left" vertical="center"/>
      <protection locked="0"/>
    </xf>
    <xf numFmtId="165" fontId="18" fillId="0" borderId="1" xfId="0" applyNumberFormat="1" applyFont="1" applyFill="1" applyBorder="1" applyAlignment="1" applyProtection="1">
      <alignment horizontal="left" vertical="center"/>
      <protection locked="0"/>
    </xf>
    <xf numFmtId="165" fontId="18" fillId="0" borderId="11" xfId="0" applyNumberFormat="1" applyFont="1" applyFill="1" applyBorder="1" applyAlignment="1" applyProtection="1">
      <alignment horizontal="left" vertical="center"/>
      <protection locked="0"/>
    </xf>
    <xf numFmtId="164" fontId="18" fillId="3" borderId="12" xfId="0" applyNumberFormat="1" applyFont="1" applyFill="1" applyBorder="1" applyAlignment="1" applyProtection="1">
      <alignment horizontal="left" vertical="center"/>
      <protection locked="0"/>
    </xf>
    <xf numFmtId="164" fontId="13" fillId="3" borderId="1" xfId="0" applyNumberFormat="1"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10" fillId="0" borderId="21" xfId="0" applyFont="1" applyFill="1" applyBorder="1" applyAlignment="1" applyProtection="1">
      <alignment horizontal="left" vertical="center"/>
    </xf>
    <xf numFmtId="0" fontId="21" fillId="3" borderId="20" xfId="0" applyFont="1" applyFill="1" applyBorder="1" applyAlignment="1" applyProtection="1">
      <alignment horizontal="left" vertical="center"/>
    </xf>
    <xf numFmtId="0" fontId="10" fillId="3" borderId="3" xfId="0" applyFont="1" applyFill="1" applyBorder="1" applyAlignment="1" applyProtection="1">
      <alignment horizontal="left" vertical="center"/>
    </xf>
    <xf numFmtId="0" fontId="10" fillId="3" borderId="21" xfId="0" applyFont="1" applyFill="1" applyBorder="1" applyAlignment="1" applyProtection="1">
      <alignment horizontal="left" vertical="center"/>
    </xf>
    <xf numFmtId="0" fontId="10" fillId="3" borderId="20" xfId="0" applyFont="1" applyFill="1" applyBorder="1" applyAlignment="1" applyProtection="1">
      <alignment horizontal="left" vertical="center"/>
    </xf>
    <xf numFmtId="0" fontId="10" fillId="3" borderId="4" xfId="0" applyFont="1" applyFill="1" applyBorder="1" applyAlignment="1" applyProtection="1">
      <alignment horizontal="left" vertical="center"/>
    </xf>
    <xf numFmtId="0" fontId="18" fillId="4" borderId="7" xfId="0" applyFont="1" applyFill="1" applyBorder="1" applyAlignment="1" applyProtection="1">
      <alignment horizontal="left" vertical="center"/>
      <protection locked="0"/>
    </xf>
    <xf numFmtId="0" fontId="18" fillId="4" borderId="0" xfId="0" applyFont="1" applyFill="1" applyAlignment="1" applyProtection="1">
      <alignment horizontal="left" vertical="center"/>
      <protection locked="0"/>
    </xf>
    <xf numFmtId="0" fontId="13" fillId="0" borderId="4" xfId="0" applyFont="1" applyFill="1" applyBorder="1" applyAlignment="1" applyProtection="1">
      <alignment horizontal="left" vertical="center"/>
    </xf>
    <xf numFmtId="0" fontId="10" fillId="3" borderId="9" xfId="0" applyFont="1" applyFill="1" applyBorder="1" applyAlignment="1" applyProtection="1">
      <alignment horizontal="left" vertical="center"/>
    </xf>
    <xf numFmtId="0" fontId="13" fillId="3" borderId="10" xfId="0" applyFont="1" applyFill="1" applyBorder="1" applyAlignment="1" applyProtection="1">
      <alignment horizontal="left" vertical="center"/>
    </xf>
    <xf numFmtId="165" fontId="18" fillId="3" borderId="12" xfId="0" applyNumberFormat="1" applyFont="1" applyFill="1" applyBorder="1" applyAlignment="1" applyProtection="1">
      <alignment horizontal="left" vertical="center"/>
      <protection locked="0"/>
    </xf>
    <xf numFmtId="165" fontId="13" fillId="3" borderId="1" xfId="0" applyNumberFormat="1" applyFont="1" applyFill="1" applyBorder="1" applyAlignment="1" applyProtection="1">
      <alignment horizontal="left" vertical="center"/>
      <protection locked="0"/>
    </xf>
    <xf numFmtId="165" fontId="13" fillId="3" borderId="11" xfId="0" applyNumberFormat="1"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8" xfId="0" applyFont="1" applyFill="1" applyBorder="1" applyAlignment="1" applyProtection="1">
      <alignment horizontal="left" vertical="center"/>
    </xf>
    <xf numFmtId="0" fontId="18" fillId="0" borderId="14"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3" borderId="3" xfId="0" applyFont="1" applyFill="1" applyBorder="1" applyAlignment="1" applyProtection="1">
      <alignment horizontal="left" vertical="center"/>
    </xf>
    <xf numFmtId="0" fontId="13" fillId="3" borderId="4" xfId="0" applyFont="1" applyFill="1" applyBorder="1" applyAlignment="1" applyProtection="1">
      <alignment horizontal="left" vertical="center"/>
    </xf>
    <xf numFmtId="0" fontId="10" fillId="0" borderId="17" xfId="0" applyFont="1" applyFill="1" applyBorder="1" applyAlignment="1" applyProtection="1">
      <alignment horizontal="left" vertical="center"/>
    </xf>
    <xf numFmtId="0" fontId="10" fillId="0" borderId="9"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21" fillId="0" borderId="20" xfId="0" applyFont="1" applyBorder="1" applyAlignment="1">
      <alignment horizontal="left" vertical="center"/>
    </xf>
    <xf numFmtId="0" fontId="10" fillId="0" borderId="3" xfId="0" applyFont="1" applyBorder="1" applyAlignment="1">
      <alignment horizontal="left" vertical="center"/>
    </xf>
    <xf numFmtId="0" fontId="13" fillId="0" borderId="4" xfId="0" applyFont="1" applyBorder="1" applyAlignment="1">
      <alignment horizontal="left" vertical="center"/>
    </xf>
    <xf numFmtId="0" fontId="13" fillId="0" borderId="11" xfId="0" applyFont="1" applyBorder="1" applyAlignment="1" applyProtection="1">
      <alignment horizontal="left" vertical="center"/>
      <protection locked="0"/>
    </xf>
    <xf numFmtId="0" fontId="13" fillId="3" borderId="21" xfId="0" applyFont="1" applyFill="1" applyBorder="1" applyAlignment="1" applyProtection="1">
      <alignment horizontal="left" vertical="center"/>
    </xf>
    <xf numFmtId="0" fontId="21" fillId="0" borderId="7"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3" fillId="0" borderId="5" xfId="0" applyFont="1" applyFill="1" applyBorder="1" applyAlignment="1" applyProtection="1">
      <alignment horizontal="left" vertical="center"/>
    </xf>
    <xf numFmtId="0" fontId="13" fillId="0" borderId="6" xfId="0" applyFont="1" applyFill="1" applyBorder="1" applyAlignment="1" applyProtection="1">
      <alignment horizontal="left" vertical="center"/>
      <protection locked="0"/>
    </xf>
    <xf numFmtId="0" fontId="21" fillId="0" borderId="17" xfId="0" applyFont="1" applyBorder="1" applyAlignment="1">
      <alignment horizontal="center" vertical="center"/>
    </xf>
    <xf numFmtId="0" fontId="10" fillId="0" borderId="18"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8" fillId="0" borderId="12"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0" fontId="13" fillId="0" borderId="13" xfId="0" applyFont="1" applyFill="1" applyBorder="1" applyAlignment="1" applyProtection="1">
      <alignment horizontal="left" vertical="center"/>
      <protection locked="0"/>
    </xf>
    <xf numFmtId="164" fontId="18" fillId="0" borderId="7" xfId="0" applyNumberFormat="1" applyFont="1" applyFill="1" applyBorder="1" applyAlignment="1" applyProtection="1">
      <alignment horizontal="left" vertical="center"/>
      <protection locked="0"/>
    </xf>
    <xf numFmtId="164" fontId="13" fillId="0" borderId="0" xfId="0" applyNumberFormat="1"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5"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18" fillId="3" borderId="30" xfId="0" applyFont="1" applyFill="1" applyBorder="1" applyAlignment="1" applyProtection="1">
      <alignment horizontal="left" vertical="center"/>
      <protection locked="0"/>
    </xf>
    <xf numFmtId="10" fontId="18" fillId="0" borderId="12" xfId="0" applyNumberFormat="1" applyFont="1" applyBorder="1" applyAlignment="1" applyProtection="1">
      <alignment horizontal="center" vertical="center"/>
      <protection locked="0"/>
    </xf>
    <xf numFmtId="10" fontId="13" fillId="0" borderId="13" xfId="0" applyNumberFormat="1" applyFont="1" applyBorder="1" applyAlignment="1" applyProtection="1">
      <alignment horizontal="center" vertical="center"/>
      <protection locked="0"/>
    </xf>
    <xf numFmtId="169" fontId="18" fillId="0" borderId="1" xfId="0" applyNumberFormat="1" applyFont="1" applyBorder="1" applyAlignment="1" applyProtection="1">
      <alignment horizontal="center" vertical="center"/>
      <protection locked="0"/>
    </xf>
    <xf numFmtId="169" fontId="13" fillId="0" borderId="1" xfId="0" applyNumberFormat="1" applyFont="1" applyBorder="1" applyAlignment="1" applyProtection="1">
      <alignment horizontal="center" vertical="center"/>
      <protection locked="0"/>
    </xf>
    <xf numFmtId="169" fontId="13" fillId="0" borderId="11" xfId="0" applyNumberFormat="1" applyFont="1" applyBorder="1" applyAlignment="1" applyProtection="1">
      <alignment horizontal="center" vertical="center"/>
      <protection locked="0"/>
    </xf>
    <xf numFmtId="0" fontId="13" fillId="0" borderId="4" xfId="0" applyFont="1" applyBorder="1" applyAlignment="1" applyProtection="1">
      <alignment horizontal="center" vertical="center"/>
    </xf>
    <xf numFmtId="0" fontId="13" fillId="0" borderId="6" xfId="0" applyFont="1" applyBorder="1" applyAlignment="1" applyProtection="1">
      <alignment horizontal="center" vertical="center"/>
    </xf>
    <xf numFmtId="0" fontId="18" fillId="3" borderId="28" xfId="1" applyNumberFormat="1" applyFont="1" applyFill="1" applyBorder="1" applyAlignment="1" applyProtection="1">
      <alignment horizontal="left" vertical="center"/>
      <protection locked="0"/>
    </xf>
    <xf numFmtId="0" fontId="13" fillId="3" borderId="2" xfId="0" applyFont="1" applyFill="1" applyBorder="1" applyAlignment="1" applyProtection="1">
      <alignment horizontal="left" vertical="center"/>
      <protection locked="0"/>
    </xf>
    <xf numFmtId="0" fontId="13" fillId="3" borderId="6" xfId="0" applyFont="1" applyFill="1" applyBorder="1" applyAlignment="1" applyProtection="1">
      <alignment horizontal="left" vertical="center"/>
      <protection locked="0"/>
    </xf>
    <xf numFmtId="0" fontId="10" fillId="3" borderId="24" xfId="0" applyFont="1" applyFill="1" applyBorder="1" applyAlignment="1" applyProtection="1">
      <alignment vertical="center"/>
    </xf>
    <xf numFmtId="0" fontId="10" fillId="3" borderId="9" xfId="0" applyFont="1" applyFill="1" applyBorder="1" applyAlignment="1" applyProtection="1">
      <alignment vertical="center"/>
    </xf>
    <xf numFmtId="0" fontId="10" fillId="3" borderId="10" xfId="0" applyFont="1" applyFill="1" applyBorder="1" applyAlignment="1" applyProtection="1">
      <alignment vertical="center"/>
    </xf>
    <xf numFmtId="0" fontId="17" fillId="4" borderId="27" xfId="0" applyFont="1" applyFill="1" applyBorder="1" applyAlignment="1" applyProtection="1">
      <alignment vertical="center"/>
    </xf>
    <xf numFmtId="0" fontId="17" fillId="4" borderId="28" xfId="0" applyFont="1" applyFill="1" applyBorder="1" applyAlignment="1" applyProtection="1">
      <alignment vertical="center"/>
    </xf>
    <xf numFmtId="0" fontId="18" fillId="0" borderId="7" xfId="0" applyFont="1" applyFill="1" applyBorder="1" applyAlignment="1" applyProtection="1">
      <alignment horizontal="left" vertical="center" wrapText="1"/>
      <protection locked="0"/>
    </xf>
    <xf numFmtId="0" fontId="13" fillId="0" borderId="8" xfId="0" applyFont="1" applyFill="1" applyBorder="1" applyAlignment="1" applyProtection="1">
      <alignment horizontal="left" vertical="center"/>
      <protection locked="0"/>
    </xf>
    <xf numFmtId="166" fontId="18" fillId="0" borderId="7" xfId="0" applyNumberFormat="1" applyFont="1" applyFill="1" applyBorder="1" applyAlignment="1" applyProtection="1">
      <alignment horizontal="left" vertical="center"/>
      <protection locked="0"/>
    </xf>
    <xf numFmtId="166" fontId="13" fillId="0" borderId="0" xfId="0" applyNumberFormat="1" applyFont="1" applyFill="1" applyBorder="1" applyAlignment="1" applyProtection="1">
      <alignment horizontal="left" vertical="center"/>
      <protection locked="0"/>
    </xf>
    <xf numFmtId="166" fontId="13" fillId="0" borderId="5" xfId="0" applyNumberFormat="1" applyFont="1" applyFill="1" applyBorder="1" applyAlignment="1" applyProtection="1">
      <alignment horizontal="left" vertical="center"/>
      <protection locked="0"/>
    </xf>
    <xf numFmtId="165" fontId="13" fillId="0" borderId="11" xfId="0" applyNumberFormat="1" applyFont="1" applyFill="1" applyBorder="1" applyAlignment="1" applyProtection="1">
      <alignment horizontal="left" vertical="center"/>
      <protection locked="0"/>
    </xf>
    <xf numFmtId="0" fontId="13" fillId="0" borderId="9" xfId="0" applyFont="1" applyFill="1" applyBorder="1" applyAlignment="1" applyProtection="1">
      <alignment horizontal="left" vertical="center"/>
    </xf>
    <xf numFmtId="0" fontId="13" fillId="0" borderId="18" xfId="0" applyFont="1" applyFill="1" applyBorder="1" applyAlignment="1" applyProtection="1">
      <alignment horizontal="left" vertical="center"/>
    </xf>
    <xf numFmtId="0" fontId="10" fillId="0" borderId="3" xfId="0" quotePrefix="1" applyFont="1" applyFill="1" applyBorder="1" applyAlignment="1" applyProtection="1">
      <alignment horizontal="left" vertical="center"/>
    </xf>
    <xf numFmtId="10" fontId="18" fillId="0" borderId="14" xfId="0" applyNumberFormat="1" applyFont="1" applyFill="1" applyBorder="1" applyAlignment="1" applyProtection="1">
      <alignment horizontal="left" vertical="center"/>
      <protection locked="0"/>
    </xf>
    <xf numFmtId="10" fontId="13" fillId="0" borderId="2" xfId="0" applyNumberFormat="1" applyFont="1" applyFill="1" applyBorder="1" applyAlignment="1" applyProtection="1">
      <alignment horizontal="left" vertical="center"/>
      <protection locked="0"/>
    </xf>
    <xf numFmtId="10" fontId="13" fillId="0" borderId="6" xfId="0" applyNumberFormat="1" applyFont="1" applyFill="1" applyBorder="1" applyAlignment="1" applyProtection="1">
      <alignment horizontal="left" vertical="center"/>
      <protection locked="0"/>
    </xf>
    <xf numFmtId="14" fontId="18" fillId="0" borderId="14" xfId="0" applyNumberFormat="1" applyFont="1" applyFill="1" applyBorder="1" applyAlignment="1" applyProtection="1">
      <alignment horizontal="left" vertical="center"/>
      <protection locked="0"/>
    </xf>
    <xf numFmtId="14" fontId="18" fillId="0" borderId="14" xfId="0" applyNumberFormat="1" applyFont="1" applyBorder="1" applyAlignment="1" applyProtection="1">
      <alignment horizontal="left" vertical="center"/>
      <protection locked="0"/>
    </xf>
    <xf numFmtId="14" fontId="13" fillId="0" borderId="2" xfId="0" applyNumberFormat="1" applyFont="1" applyBorder="1" applyAlignment="1" applyProtection="1">
      <alignment horizontal="left" vertical="center"/>
      <protection locked="0"/>
    </xf>
    <xf numFmtId="14" fontId="13" fillId="0" borderId="15" xfId="0" applyNumberFormat="1" applyFont="1" applyBorder="1" applyAlignment="1" applyProtection="1">
      <alignment horizontal="left" vertical="center"/>
      <protection locked="0"/>
    </xf>
    <xf numFmtId="0" fontId="18" fillId="0" borderId="7"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5" xfId="0"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top" wrapText="1"/>
      <protection locked="0"/>
    </xf>
    <xf numFmtId="167" fontId="18" fillId="0" borderId="14" xfId="0" applyNumberFormat="1" applyFont="1" applyFill="1" applyBorder="1" applyAlignment="1" applyProtection="1">
      <alignment horizontal="left" vertical="center"/>
      <protection locked="0"/>
    </xf>
    <xf numFmtId="167" fontId="13" fillId="0" borderId="2" xfId="0" applyNumberFormat="1" applyFont="1" applyFill="1" applyBorder="1" applyAlignment="1" applyProtection="1">
      <alignment horizontal="left" vertical="center"/>
      <protection locked="0"/>
    </xf>
    <xf numFmtId="167" fontId="13" fillId="0" borderId="15" xfId="0" applyNumberFormat="1" applyFont="1" applyFill="1" applyBorder="1" applyAlignment="1" applyProtection="1">
      <alignment horizontal="left" vertical="center"/>
      <protection locked="0"/>
    </xf>
    <xf numFmtId="0" fontId="23" fillId="0" borderId="0" xfId="0" applyFont="1" applyFill="1" applyAlignment="1" applyProtection="1">
      <alignment vertical="center"/>
    </xf>
    <xf numFmtId="0" fontId="9" fillId="0" borderId="16"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166" fontId="18" fillId="0" borderId="12" xfId="0" applyNumberFormat="1" applyFont="1" applyFill="1" applyBorder="1" applyAlignment="1" applyProtection="1">
      <alignment horizontal="left" vertical="center"/>
      <protection locked="0"/>
    </xf>
    <xf numFmtId="166" fontId="13" fillId="0" borderId="1" xfId="0" applyNumberFormat="1" applyFont="1" applyFill="1" applyBorder="1" applyAlignment="1" applyProtection="1">
      <alignment horizontal="left" vertical="center"/>
      <protection locked="0"/>
    </xf>
    <xf numFmtId="166" fontId="13" fillId="0" borderId="11" xfId="0" applyNumberFormat="1" applyFont="1" applyFill="1" applyBorder="1" applyAlignment="1" applyProtection="1">
      <alignment horizontal="left" vertical="center"/>
      <protection locked="0"/>
    </xf>
    <xf numFmtId="0" fontId="18" fillId="4" borderId="14" xfId="0" applyFont="1" applyFill="1" applyBorder="1" applyAlignment="1" applyProtection="1">
      <alignment horizontal="left" vertical="center"/>
      <protection locked="0"/>
    </xf>
    <xf numFmtId="0" fontId="13" fillId="4" borderId="15" xfId="0" applyFont="1" applyFill="1" applyBorder="1" applyAlignment="1" applyProtection="1">
      <alignment horizontal="left" vertical="center"/>
      <protection locked="0"/>
    </xf>
    <xf numFmtId="165" fontId="18" fillId="0" borderId="2" xfId="0" applyNumberFormat="1" applyFont="1" applyFill="1" applyBorder="1" applyAlignment="1" applyProtection="1">
      <alignment horizontal="left" vertical="center"/>
      <protection locked="0"/>
    </xf>
    <xf numFmtId="165" fontId="13" fillId="0" borderId="6" xfId="0" applyNumberFormat="1" applyFont="1" applyFill="1" applyBorder="1" applyAlignment="1" applyProtection="1">
      <alignment horizontal="left" vertical="center"/>
      <protection locked="0"/>
    </xf>
    <xf numFmtId="164" fontId="18" fillId="0" borderId="2" xfId="0" applyNumberFormat="1" applyFont="1" applyBorder="1" applyAlignment="1" applyProtection="1">
      <alignment horizontal="left" vertical="center"/>
      <protection locked="0"/>
    </xf>
    <xf numFmtId="164" fontId="13" fillId="0" borderId="2" xfId="0" applyNumberFormat="1" applyFont="1" applyBorder="1" applyAlignment="1" applyProtection="1">
      <alignment horizontal="left" vertical="center"/>
      <protection locked="0"/>
    </xf>
    <xf numFmtId="0" fontId="9" fillId="0" borderId="23" xfId="0" applyFont="1" applyFill="1" applyBorder="1" applyAlignment="1" applyProtection="1">
      <alignment horizontal="center" vertical="center" wrapText="1"/>
    </xf>
    <xf numFmtId="0" fontId="21" fillId="0" borderId="17" xfId="0" applyFont="1" applyFill="1" applyBorder="1" applyAlignment="1" applyProtection="1">
      <alignment horizontal="left" vertical="center"/>
    </xf>
    <xf numFmtId="0" fontId="28" fillId="5" borderId="24" xfId="3" applyFont="1" applyFill="1" applyBorder="1" applyAlignment="1">
      <alignment horizontal="center"/>
    </xf>
    <xf numFmtId="0" fontId="28" fillId="5" borderId="9" xfId="3" applyFont="1" applyFill="1" applyBorder="1" applyAlignment="1">
      <alignment horizontal="center"/>
    </xf>
    <xf numFmtId="0" fontId="28" fillId="5" borderId="10" xfId="3" applyFont="1" applyFill="1" applyBorder="1" applyAlignment="1">
      <alignment horizontal="center"/>
    </xf>
    <xf numFmtId="0" fontId="28" fillId="5" borderId="29" xfId="3" applyFont="1" applyFill="1" applyBorder="1" applyAlignment="1">
      <alignment horizontal="center"/>
    </xf>
    <xf numFmtId="0" fontId="28" fillId="5" borderId="0" xfId="3" applyFont="1" applyFill="1" applyBorder="1" applyAlignment="1">
      <alignment horizontal="center"/>
    </xf>
    <xf numFmtId="0" fontId="28" fillId="5" borderId="5" xfId="3" applyFont="1" applyFill="1" applyBorder="1" applyAlignment="1">
      <alignment horizontal="center"/>
    </xf>
    <xf numFmtId="0" fontId="28" fillId="5" borderId="28" xfId="3" applyFont="1" applyFill="1" applyBorder="1" applyAlignment="1">
      <alignment horizontal="center"/>
    </xf>
    <xf numFmtId="0" fontId="28" fillId="5" borderId="2" xfId="3" applyFont="1" applyFill="1" applyBorder="1" applyAlignment="1">
      <alignment horizontal="center"/>
    </xf>
    <xf numFmtId="0" fontId="28" fillId="5" borderId="6" xfId="3" applyFont="1" applyFill="1" applyBorder="1" applyAlignment="1">
      <alignment horizontal="center"/>
    </xf>
    <xf numFmtId="0" fontId="18" fillId="0" borderId="24"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29"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28"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3" fillId="0" borderId="24"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28"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25" fillId="0" borderId="16" xfId="0" applyFont="1" applyFill="1" applyBorder="1" applyAlignment="1" applyProtection="1">
      <alignment horizontal="center" vertical="center" wrapText="1"/>
    </xf>
    <xf numFmtId="164" fontId="18" fillId="0" borderId="14" xfId="0" applyNumberFormat="1" applyFont="1" applyFill="1" applyBorder="1" applyAlignment="1" applyProtection="1">
      <alignment horizontal="left" vertical="center"/>
      <protection locked="0"/>
    </xf>
    <xf numFmtId="164" fontId="13" fillId="0" borderId="2" xfId="0" applyNumberFormat="1" applyFont="1" applyFill="1" applyBorder="1" applyAlignment="1" applyProtection="1">
      <alignment horizontal="left" vertical="center"/>
      <protection locked="0"/>
    </xf>
    <xf numFmtId="0" fontId="9" fillId="0" borderId="29" xfId="0" applyFont="1" applyFill="1" applyBorder="1" applyAlignment="1" applyProtection="1">
      <alignment horizontal="center" vertical="center" wrapText="1"/>
    </xf>
    <xf numFmtId="0" fontId="21" fillId="4" borderId="17" xfId="0" applyFont="1" applyFill="1" applyBorder="1" applyAlignment="1">
      <alignment horizontal="left" vertical="center"/>
    </xf>
    <xf numFmtId="0" fontId="10" fillId="4" borderId="9" xfId="0" applyFont="1" applyFill="1" applyBorder="1" applyAlignment="1">
      <alignment horizontal="left" vertical="center"/>
    </xf>
    <xf numFmtId="0" fontId="10" fillId="4" borderId="18" xfId="0" applyFont="1" applyFill="1" applyBorder="1" applyAlignment="1">
      <alignment horizontal="left" vertical="center"/>
    </xf>
    <xf numFmtId="0" fontId="18" fillId="4" borderId="2" xfId="0" applyFont="1" applyFill="1" applyBorder="1" applyAlignment="1" applyProtection="1">
      <alignment horizontal="left" vertical="center"/>
      <protection locked="0"/>
    </xf>
    <xf numFmtId="0" fontId="18" fillId="4" borderId="15" xfId="0" applyFont="1" applyFill="1" applyBorder="1" applyAlignment="1" applyProtection="1">
      <alignment horizontal="left" vertical="center"/>
      <protection locked="0"/>
    </xf>
    <xf numFmtId="166" fontId="31" fillId="0" borderId="12" xfId="0" applyNumberFormat="1" applyFont="1" applyFill="1" applyBorder="1" applyAlignment="1" applyProtection="1">
      <alignment horizontal="left" vertical="center"/>
      <protection locked="0"/>
    </xf>
    <xf numFmtId="43" fontId="18" fillId="0" borderId="7" xfId="9" applyFont="1" applyFill="1" applyBorder="1" applyAlignment="1" applyProtection="1">
      <alignment horizontal="center" vertical="center"/>
      <protection locked="0"/>
    </xf>
    <xf numFmtId="43" fontId="18" fillId="0" borderId="0" xfId="9" applyFont="1" applyFill="1" applyBorder="1" applyAlignment="1" applyProtection="1">
      <alignment horizontal="center" vertical="center"/>
      <protection locked="0"/>
    </xf>
    <xf numFmtId="43" fontId="18" fillId="0" borderId="8" xfId="9" applyFont="1" applyFill="1" applyBorder="1" applyAlignment="1" applyProtection="1">
      <alignment horizontal="center" vertical="center"/>
      <protection locked="0"/>
    </xf>
    <xf numFmtId="43" fontId="18" fillId="0" borderId="14" xfId="9" applyFont="1" applyFill="1" applyBorder="1" applyAlignment="1" applyProtection="1">
      <alignment horizontal="center" vertical="center"/>
      <protection locked="0"/>
    </xf>
    <xf numFmtId="43" fontId="18" fillId="0" borderId="2" xfId="9" applyFont="1" applyFill="1" applyBorder="1" applyAlignment="1" applyProtection="1">
      <alignment horizontal="center" vertical="center"/>
      <protection locked="0"/>
    </xf>
    <xf numFmtId="43" fontId="18" fillId="0" borderId="15" xfId="9"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top" wrapText="1"/>
      <protection locked="0"/>
    </xf>
    <xf numFmtId="0" fontId="13" fillId="0" borderId="2" xfId="0" applyFont="1" applyFill="1" applyBorder="1" applyAlignment="1" applyProtection="1">
      <alignment horizontal="center" vertical="top" wrapText="1"/>
      <protection locked="0"/>
    </xf>
    <xf numFmtId="0" fontId="13" fillId="0" borderId="6" xfId="0" applyFont="1" applyFill="1" applyBorder="1" applyAlignment="1" applyProtection="1">
      <alignment horizontal="center" vertical="top" wrapText="1"/>
      <protection locked="0"/>
    </xf>
    <xf numFmtId="0" fontId="18" fillId="3" borderId="14"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8" fillId="3" borderId="15" xfId="0" applyFont="1" applyFill="1" applyBorder="1" applyAlignment="1" applyProtection="1">
      <alignment horizontal="center" vertical="center"/>
      <protection locked="0"/>
    </xf>
    <xf numFmtId="0" fontId="21" fillId="3" borderId="20" xfId="0" applyFont="1" applyFill="1" applyBorder="1" applyAlignment="1">
      <alignment horizontal="left" vertical="center"/>
    </xf>
    <xf numFmtId="0" fontId="10" fillId="3" borderId="3" xfId="0" applyFont="1" applyFill="1" applyBorder="1" applyAlignment="1">
      <alignment horizontal="left" vertical="center"/>
    </xf>
    <xf numFmtId="0" fontId="10" fillId="3" borderId="21" xfId="0" applyFont="1" applyFill="1" applyBorder="1" applyAlignment="1">
      <alignment horizontal="left" vertical="center"/>
    </xf>
    <xf numFmtId="0" fontId="21" fillId="0" borderId="1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8" fillId="0" borderId="14" xfId="0" applyFont="1" applyFill="1" applyBorder="1" applyAlignment="1" applyProtection="1">
      <alignment horizontal="center" vertical="top" wrapText="1"/>
      <protection locked="0"/>
    </xf>
    <xf numFmtId="0" fontId="21" fillId="0" borderId="17" xfId="0" applyFont="1" applyBorder="1" applyAlignment="1">
      <alignment horizontal="left" vertical="center"/>
    </xf>
    <xf numFmtId="0" fontId="10" fillId="0" borderId="9" xfId="0" applyFont="1" applyBorder="1" applyAlignment="1">
      <alignment horizontal="left" vertical="center"/>
    </xf>
    <xf numFmtId="0" fontId="10" fillId="0" borderId="18" xfId="0" applyFont="1" applyBorder="1" applyAlignment="1">
      <alignment horizontal="left" vertical="center"/>
    </xf>
    <xf numFmtId="0" fontId="21" fillId="0" borderId="18" xfId="0" applyFont="1" applyBorder="1" applyAlignment="1">
      <alignment horizontal="left" vertical="center"/>
    </xf>
    <xf numFmtId="0" fontId="21" fillId="0" borderId="9" xfId="0" applyFont="1" applyBorder="1" applyAlignment="1">
      <alignment horizontal="left" vertical="center"/>
    </xf>
    <xf numFmtId="0" fontId="10" fillId="0" borderId="17" xfId="0" applyFont="1" applyBorder="1" applyAlignment="1">
      <alignment horizontal="left" vertical="center"/>
    </xf>
    <xf numFmtId="0" fontId="10" fillId="0" borderId="10" xfId="0" applyFont="1" applyBorder="1" applyAlignment="1">
      <alignment horizontal="left" vertical="center"/>
    </xf>
    <xf numFmtId="0" fontId="10" fillId="4" borderId="20" xfId="0" applyFont="1" applyFill="1" applyBorder="1" applyAlignment="1">
      <alignment vertical="center"/>
    </xf>
    <xf numFmtId="0" fontId="10" fillId="4" borderId="3" xfId="0" applyFont="1" applyFill="1" applyBorder="1" applyAlignment="1">
      <alignment vertical="center"/>
    </xf>
    <xf numFmtId="0" fontId="10" fillId="4" borderId="17" xfId="0" applyFont="1" applyFill="1" applyBorder="1" applyAlignment="1">
      <alignment horizontal="left" vertical="center"/>
    </xf>
    <xf numFmtId="0" fontId="10" fillId="4" borderId="31" xfId="0" applyFont="1" applyFill="1" applyBorder="1" applyAlignment="1">
      <alignment horizontal="left" vertical="center"/>
    </xf>
    <xf numFmtId="0" fontId="18" fillId="4" borderId="32" xfId="0" applyFont="1" applyFill="1" applyBorder="1" applyAlignment="1" applyProtection="1">
      <alignment horizontal="left" vertical="center"/>
      <protection locked="0"/>
    </xf>
    <xf numFmtId="166" fontId="18" fillId="0" borderId="12" xfId="0" applyNumberFormat="1" applyFont="1" applyBorder="1" applyAlignment="1" applyProtection="1">
      <alignment horizontal="left" vertical="center"/>
      <protection locked="0"/>
    </xf>
    <xf numFmtId="166" fontId="13" fillId="0" borderId="1" xfId="0" applyNumberFormat="1" applyFont="1" applyBorder="1" applyAlignment="1" applyProtection="1">
      <alignment horizontal="left" vertical="center"/>
      <protection locked="0"/>
    </xf>
    <xf numFmtId="166" fontId="13" fillId="0" borderId="11" xfId="0" applyNumberFormat="1" applyFont="1" applyBorder="1" applyAlignment="1" applyProtection="1">
      <alignment horizontal="left" vertical="center"/>
      <protection locked="0"/>
    </xf>
    <xf numFmtId="0" fontId="18" fillId="0" borderId="14"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cellXfs>
  <cellStyles count="19">
    <cellStyle name="Comma 2" xfId="9" xr:uid="{B14CC4C6-A375-4E2D-926D-37918F89570E}"/>
    <cellStyle name="Currency 2" xfId="4" xr:uid="{352B2459-C9DB-418E-A697-8F2F0652D252}"/>
    <cellStyle name="Currency 3" xfId="7" xr:uid="{2F9C3060-0DBD-4C46-A9F8-069DAA064269}"/>
    <cellStyle name="Currency 4" xfId="12" xr:uid="{92B49658-111C-432B-AFE1-A3DA8DC3D19A}"/>
    <cellStyle name="Hyperlink" xfId="1" builtinId="8"/>
    <cellStyle name="Normal" xfId="0" builtinId="0"/>
    <cellStyle name="Normal 2" xfId="3" xr:uid="{2F0D7FA0-2E59-49C2-828A-39F3BA183C4D}"/>
    <cellStyle name="Normal 2 2" xfId="2" xr:uid="{9295570C-4DC1-45F0-BEAE-D21ADCCC68A8}"/>
    <cellStyle name="Normal 2 3" xfId="13" xr:uid="{47BBF16A-F3A4-4EBA-B495-0BF3B5D7DAD3}"/>
    <cellStyle name="Normal 2 4" xfId="14" xr:uid="{F3B879FF-B59B-4FE5-810B-357C7781F25F}"/>
    <cellStyle name="Normal 2 5" xfId="15" xr:uid="{35B74059-ECC7-482F-897E-5DDE161BC88E}"/>
    <cellStyle name="Normal 2 6" xfId="16" xr:uid="{9B2FB0B1-2844-4316-9ED6-8D447DB1D715}"/>
    <cellStyle name="Normal 2 7" xfId="17" xr:uid="{AB39F671-8887-4AE7-B4C3-3367C2CB332E}"/>
    <cellStyle name="Normal 2 8" xfId="18" xr:uid="{A2952362-C75E-40A6-AD64-3EF3839EA1E7}"/>
    <cellStyle name="Normal 3" xfId="10" xr:uid="{7CFCA95F-59B2-45A5-99E3-54C92F492537}"/>
    <cellStyle name="Percent" xfId="6" builtinId="5"/>
    <cellStyle name="Percent 2" xfId="5" xr:uid="{D8C40B1F-34F7-4285-9266-72B57FB408CF}"/>
    <cellStyle name="Percent 3" xfId="8" xr:uid="{0E05937B-77AB-40D7-A060-10190B8FFE98}"/>
    <cellStyle name="Percent 4" xfId="11" xr:uid="{8513C345-8192-4428-A65F-95A4FC1241EE}"/>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16</xdr:row>
          <xdr:rowOff>0</xdr:rowOff>
        </xdr:from>
        <xdr:to>
          <xdr:col>2</xdr:col>
          <xdr:colOff>1228725</xdr:colOff>
          <xdr:row>21</xdr:row>
          <xdr:rowOff>133350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 to Job information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68</xdr:col>
          <xdr:colOff>142875</xdr:colOff>
          <xdr:row>15</xdr:row>
          <xdr:rowOff>152400</xdr:rowOff>
        </xdr:from>
        <xdr:to>
          <xdr:col>74</xdr:col>
          <xdr:colOff>9525</xdr:colOff>
          <xdr:row>21</xdr:row>
          <xdr:rowOff>123825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Return to Job information Report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9525</xdr:colOff>
          <xdr:row>9</xdr:row>
          <xdr:rowOff>9525</xdr:rowOff>
        </xdr:from>
        <xdr:to>
          <xdr:col>19</xdr:col>
          <xdr:colOff>600075</xdr:colOff>
          <xdr:row>12</xdr:row>
          <xdr:rowOff>238125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Create Email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9525</xdr:colOff>
          <xdr:row>19</xdr:row>
          <xdr:rowOff>9525</xdr:rowOff>
        </xdr:from>
        <xdr:to>
          <xdr:col>19</xdr:col>
          <xdr:colOff>600075</xdr:colOff>
          <xdr:row>23</xdr:row>
          <xdr:rowOff>9525</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Email to RPA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9525</xdr:colOff>
          <xdr:row>14</xdr:row>
          <xdr:rowOff>9525</xdr:rowOff>
        </xdr:from>
        <xdr:to>
          <xdr:col>19</xdr:col>
          <xdr:colOff>600075</xdr:colOff>
          <xdr:row>17</xdr:row>
          <xdr:rowOff>95250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Validation 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9525</xdr:colOff>
          <xdr:row>25</xdr:row>
          <xdr:rowOff>19050</xdr:rowOff>
        </xdr:from>
        <xdr:to>
          <xdr:col>19</xdr:col>
          <xdr:colOff>600075</xdr:colOff>
          <xdr:row>28</xdr:row>
          <xdr:rowOff>238125</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Import a Sheet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C8CE7-E6D6-4A3A-8BF1-7483AA190D8A}">
  <sheetPr codeName="Sheet3"/>
  <dimension ref="A1:S19"/>
  <sheetViews>
    <sheetView zoomScale="85" zoomScaleNormal="85" workbookViewId="0">
      <selection sqref="A1:J11"/>
    </sheetView>
  </sheetViews>
  <sheetFormatPr defaultColWidth="0" defaultRowHeight="12.75" zeroHeight="1" x14ac:dyDescent="0.2"/>
  <cols>
    <col min="1" max="10" width="9.140625" style="24" customWidth="1"/>
    <col min="11" max="19" width="0" style="24" hidden="1" customWidth="1"/>
    <col min="20" max="16384" width="9.140625" style="24" hidden="1"/>
  </cols>
  <sheetData>
    <row r="1" spans="1:11" ht="20.25" customHeight="1" x14ac:dyDescent="0.2">
      <c r="A1" s="63" t="s">
        <v>241</v>
      </c>
      <c r="B1" s="64"/>
      <c r="C1" s="64"/>
      <c r="D1" s="64"/>
      <c r="E1" s="64"/>
      <c r="F1" s="64"/>
      <c r="G1" s="64"/>
      <c r="H1" s="64"/>
      <c r="I1" s="64"/>
      <c r="J1" s="65"/>
      <c r="K1" s="33"/>
    </row>
    <row r="2" spans="1:11" x14ac:dyDescent="0.2">
      <c r="A2" s="66"/>
      <c r="B2" s="67"/>
      <c r="C2" s="67"/>
      <c r="D2" s="67"/>
      <c r="E2" s="67"/>
      <c r="F2" s="67"/>
      <c r="G2" s="67"/>
      <c r="H2" s="67"/>
      <c r="I2" s="67"/>
      <c r="J2" s="68"/>
      <c r="K2" s="30"/>
    </row>
    <row r="3" spans="1:11" x14ac:dyDescent="0.2">
      <c r="A3" s="66"/>
      <c r="B3" s="67"/>
      <c r="C3" s="67"/>
      <c r="D3" s="67"/>
      <c r="E3" s="67"/>
      <c r="F3" s="67"/>
      <c r="G3" s="67"/>
      <c r="H3" s="67"/>
      <c r="I3" s="67"/>
      <c r="J3" s="68"/>
      <c r="K3" s="29"/>
    </row>
    <row r="4" spans="1:11" ht="12.75" customHeight="1" x14ac:dyDescent="0.2">
      <c r="A4" s="66"/>
      <c r="B4" s="67"/>
      <c r="C4" s="67"/>
      <c r="D4" s="67"/>
      <c r="E4" s="67"/>
      <c r="F4" s="67"/>
      <c r="G4" s="67"/>
      <c r="H4" s="67"/>
      <c r="I4" s="67"/>
      <c r="J4" s="68"/>
      <c r="K4" s="33"/>
    </row>
    <row r="5" spans="1:11" ht="12.75" customHeight="1" x14ac:dyDescent="0.2">
      <c r="A5" s="66"/>
      <c r="B5" s="67"/>
      <c r="C5" s="67"/>
      <c r="D5" s="67"/>
      <c r="E5" s="67"/>
      <c r="F5" s="67"/>
      <c r="G5" s="67"/>
      <c r="H5" s="67"/>
      <c r="I5" s="67"/>
      <c r="J5" s="68"/>
      <c r="K5" s="36"/>
    </row>
    <row r="6" spans="1:11" ht="12.75" customHeight="1" x14ac:dyDescent="0.2">
      <c r="A6" s="66"/>
      <c r="B6" s="67"/>
      <c r="C6" s="67"/>
      <c r="D6" s="67"/>
      <c r="E6" s="67"/>
      <c r="F6" s="67"/>
      <c r="G6" s="67"/>
      <c r="H6" s="67"/>
      <c r="I6" s="67"/>
      <c r="J6" s="68"/>
      <c r="K6" s="36"/>
    </row>
    <row r="7" spans="1:11" ht="12.75" customHeight="1" x14ac:dyDescent="0.2">
      <c r="A7" s="66"/>
      <c r="B7" s="67"/>
      <c r="C7" s="67"/>
      <c r="D7" s="67"/>
      <c r="E7" s="67"/>
      <c r="F7" s="67"/>
      <c r="G7" s="67"/>
      <c r="H7" s="67"/>
      <c r="I7" s="67"/>
      <c r="J7" s="68"/>
      <c r="K7" s="29"/>
    </row>
    <row r="8" spans="1:11" ht="12.75" customHeight="1" x14ac:dyDescent="0.2">
      <c r="A8" s="66"/>
      <c r="B8" s="67"/>
      <c r="C8" s="67"/>
      <c r="D8" s="67"/>
      <c r="E8" s="67"/>
      <c r="F8" s="67"/>
      <c r="G8" s="67"/>
      <c r="H8" s="67"/>
      <c r="I8" s="67"/>
      <c r="J8" s="68"/>
      <c r="K8" s="33"/>
    </row>
    <row r="9" spans="1:11" ht="12.75" customHeight="1" x14ac:dyDescent="0.2">
      <c r="A9" s="66"/>
      <c r="B9" s="67"/>
      <c r="C9" s="67"/>
      <c r="D9" s="67"/>
      <c r="E9" s="67"/>
      <c r="F9" s="67"/>
      <c r="G9" s="67"/>
      <c r="H9" s="67"/>
      <c r="I9" s="67"/>
      <c r="J9" s="68"/>
      <c r="K9" s="29"/>
    </row>
    <row r="10" spans="1:11" ht="12.75" customHeight="1" x14ac:dyDescent="0.2">
      <c r="A10" s="66"/>
      <c r="B10" s="67"/>
      <c r="C10" s="67"/>
      <c r="D10" s="67"/>
      <c r="E10" s="67"/>
      <c r="F10" s="67"/>
      <c r="G10" s="67"/>
      <c r="H10" s="67"/>
      <c r="I10" s="67"/>
      <c r="J10" s="68"/>
      <c r="K10" s="30"/>
    </row>
    <row r="11" spans="1:11" ht="35.25" customHeight="1" thickBot="1" x14ac:dyDescent="0.25">
      <c r="A11" s="69"/>
      <c r="B11" s="70"/>
      <c r="C11" s="70"/>
      <c r="D11" s="70"/>
      <c r="E11" s="70"/>
      <c r="F11" s="70"/>
      <c r="G11" s="70"/>
      <c r="H11" s="70"/>
      <c r="I11" s="70"/>
      <c r="J11" s="71"/>
      <c r="K11" s="36"/>
    </row>
    <row r="12" spans="1:11" ht="12.75" hidden="1" customHeight="1" x14ac:dyDescent="0.2">
      <c r="A12" s="30"/>
      <c r="B12" s="30"/>
      <c r="C12" s="30"/>
      <c r="D12" s="30"/>
      <c r="E12" s="30"/>
      <c r="F12" s="30"/>
      <c r="G12" s="35"/>
      <c r="H12" s="30"/>
      <c r="I12" s="30"/>
      <c r="J12" s="30"/>
      <c r="K12" s="33"/>
    </row>
    <row r="13" spans="1:11" ht="13.5" hidden="1" customHeight="1" x14ac:dyDescent="0.2">
      <c r="A13" s="29"/>
      <c r="B13" s="29"/>
      <c r="C13" s="29"/>
      <c r="D13" s="29"/>
      <c r="E13" s="29"/>
      <c r="F13" s="29"/>
      <c r="G13" s="29"/>
      <c r="H13" s="29"/>
      <c r="I13" s="29"/>
      <c r="J13" s="29"/>
      <c r="K13" s="29"/>
    </row>
    <row r="14" spans="1:11" ht="12.75" hidden="1" customHeight="1" x14ac:dyDescent="0.2">
      <c r="A14" s="33"/>
      <c r="B14" s="33"/>
      <c r="C14" s="33"/>
      <c r="D14" s="33"/>
      <c r="E14" s="33"/>
      <c r="F14" s="30"/>
      <c r="G14" s="30"/>
      <c r="H14" s="30"/>
      <c r="I14" s="30"/>
      <c r="J14" s="30"/>
      <c r="K14" s="30"/>
    </row>
    <row r="15" spans="1:11" ht="12.75" hidden="1" customHeight="1" x14ac:dyDescent="0.2">
      <c r="A15" s="29"/>
      <c r="B15" s="29"/>
      <c r="C15" s="29"/>
      <c r="D15" s="29"/>
      <c r="E15" s="29"/>
      <c r="F15" s="29"/>
      <c r="G15" s="34"/>
      <c r="H15" s="29"/>
      <c r="I15" s="29"/>
      <c r="J15" s="29"/>
      <c r="K15" s="29"/>
    </row>
    <row r="16" spans="1:11" ht="12.75" hidden="1" customHeight="1" x14ac:dyDescent="0.2">
      <c r="A16" s="30"/>
      <c r="B16" s="30"/>
      <c r="C16" s="30"/>
      <c r="D16" s="30"/>
      <c r="E16" s="30"/>
      <c r="F16" s="30"/>
      <c r="G16" s="30"/>
      <c r="H16" s="30"/>
      <c r="I16" s="30"/>
      <c r="J16" s="30"/>
      <c r="K16" s="33"/>
    </row>
    <row r="17" spans="1:11" ht="12.75" hidden="1" customHeight="1" x14ac:dyDescent="0.2">
      <c r="A17" s="29"/>
      <c r="B17" s="29"/>
      <c r="C17" s="29"/>
      <c r="D17" s="29"/>
      <c r="E17" s="29"/>
      <c r="F17" s="29"/>
      <c r="G17" s="32"/>
      <c r="H17" s="32"/>
      <c r="I17" s="32"/>
      <c r="J17" s="32"/>
      <c r="K17" s="32"/>
    </row>
    <row r="18" spans="1:11" ht="12.75" hidden="1" customHeight="1" x14ac:dyDescent="0.2">
      <c r="A18" s="30"/>
      <c r="B18" s="30"/>
      <c r="C18" s="30"/>
      <c r="D18" s="30"/>
      <c r="E18" s="30"/>
      <c r="F18" s="31"/>
      <c r="G18" s="30"/>
      <c r="H18" s="30"/>
      <c r="I18" s="30"/>
      <c r="J18" s="30"/>
      <c r="K18" s="30"/>
    </row>
    <row r="19" spans="1:11" ht="35.25" hidden="1" x14ac:dyDescent="0.2">
      <c r="A19" s="29"/>
      <c r="B19" s="29"/>
      <c r="C19" s="29"/>
      <c r="D19" s="29"/>
      <c r="E19" s="29"/>
      <c r="F19" s="28"/>
      <c r="G19" s="27"/>
      <c r="H19" s="27"/>
      <c r="I19" s="26"/>
      <c r="J19" s="25"/>
      <c r="K19" s="25"/>
    </row>
  </sheetData>
  <mergeCells count="1">
    <mergeCell ref="A1:J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8FC21-6F67-4B45-B06D-753CB5958913}">
  <sheetPr codeName="Sheet5"/>
  <dimension ref="A1:BX2"/>
  <sheetViews>
    <sheetView topLeftCell="BJ1" workbookViewId="0">
      <selection activeCell="BX4" sqref="BX4"/>
    </sheetView>
  </sheetViews>
  <sheetFormatPr defaultColWidth="9.140625" defaultRowHeight="12.75" x14ac:dyDescent="0.2"/>
  <cols>
    <col min="1" max="1" width="25.28515625" style="24" bestFit="1" customWidth="1"/>
    <col min="2" max="2" width="18.5703125" style="24" bestFit="1" customWidth="1"/>
    <col min="3" max="3" width="18.42578125" style="24" bestFit="1" customWidth="1"/>
    <col min="4" max="4" width="15.42578125" style="24" bestFit="1" customWidth="1"/>
    <col min="5" max="5" width="44.28515625" style="24" bestFit="1" customWidth="1"/>
    <col min="6" max="6" width="44.28515625" style="24" customWidth="1"/>
    <col min="7" max="7" width="14.5703125" style="24" bestFit="1" customWidth="1"/>
    <col min="8" max="8" width="16.140625" style="24" bestFit="1" customWidth="1"/>
    <col min="9" max="9" width="16.5703125" style="24" bestFit="1" customWidth="1"/>
    <col min="10" max="10" width="12.85546875" style="24" bestFit="1" customWidth="1"/>
    <col min="11" max="11" width="14.140625" style="24" bestFit="1" customWidth="1"/>
    <col min="12" max="12" width="17" style="24" bestFit="1" customWidth="1"/>
    <col min="13" max="13" width="22.28515625" style="24" bestFit="1" customWidth="1"/>
    <col min="14" max="14" width="19.5703125" style="24" bestFit="1" customWidth="1"/>
    <col min="15" max="15" width="22" style="24" bestFit="1" customWidth="1"/>
    <col min="16" max="16" width="12.28515625" style="24" bestFit="1" customWidth="1"/>
    <col min="17" max="17" width="24" style="24" bestFit="1" customWidth="1"/>
    <col min="18" max="18" width="20.28515625" style="24" bestFit="1" customWidth="1"/>
    <col min="19" max="19" width="21.5703125" style="24" bestFit="1" customWidth="1"/>
    <col min="20" max="20" width="24.42578125" style="24" bestFit="1" customWidth="1"/>
    <col min="21" max="21" width="29.7109375" style="24" bestFit="1" customWidth="1"/>
    <col min="22" max="22" width="9.28515625" style="24" bestFit="1" customWidth="1"/>
    <col min="23" max="23" width="11.28515625" style="24" bestFit="1" customWidth="1"/>
    <col min="24" max="24" width="7.7109375" style="24" bestFit="1" customWidth="1"/>
    <col min="25" max="25" width="8.85546875" style="24" bestFit="1" customWidth="1"/>
    <col min="26" max="26" width="11.7109375" style="24" bestFit="1" customWidth="1"/>
    <col min="27" max="27" width="19.7109375" style="24" bestFit="1" customWidth="1"/>
    <col min="28" max="28" width="25" style="24" bestFit="1" customWidth="1"/>
    <col min="29" max="29" width="10.85546875" style="24" bestFit="1" customWidth="1"/>
    <col min="30" max="30" width="18.140625" style="24" bestFit="1" customWidth="1"/>
    <col min="31" max="31" width="9.5703125" style="24" bestFit="1" customWidth="1"/>
    <col min="32" max="32" width="11.85546875" style="24" bestFit="1" customWidth="1"/>
    <col min="33" max="33" width="8.85546875" style="24" bestFit="1" customWidth="1"/>
    <col min="34" max="34" width="22.7109375" style="24" bestFit="1" customWidth="1"/>
    <col min="35" max="35" width="22.85546875" style="24" bestFit="1" customWidth="1"/>
    <col min="36" max="36" width="15" style="24" bestFit="1" customWidth="1"/>
    <col min="37" max="37" width="19.5703125" style="24" bestFit="1" customWidth="1"/>
    <col min="38" max="38" width="19.7109375" style="24" bestFit="1" customWidth="1"/>
    <col min="39" max="39" width="16.28515625" style="24" bestFit="1" customWidth="1"/>
    <col min="40" max="40" width="35.28515625" style="24" bestFit="1" customWidth="1"/>
    <col min="41" max="41" width="35.140625" style="24" bestFit="1" customWidth="1"/>
    <col min="42" max="42" width="9" style="24" bestFit="1" customWidth="1"/>
    <col min="43" max="43" width="12" style="24" bestFit="1" customWidth="1"/>
    <col min="44" max="44" width="32.5703125" style="24" bestFit="1" customWidth="1"/>
    <col min="45" max="45" width="14.140625" style="24" bestFit="1" customWidth="1"/>
    <col min="46" max="46" width="10.42578125" style="24" bestFit="1" customWidth="1"/>
    <col min="47" max="47" width="11.5703125" style="24" bestFit="1" customWidth="1"/>
    <col min="48" max="48" width="14.5703125" style="24" bestFit="1" customWidth="1"/>
    <col min="49" max="49" width="19.7109375" style="24" bestFit="1" customWidth="1"/>
    <col min="50" max="50" width="7.28515625" style="24" bestFit="1" customWidth="1"/>
    <col min="51" max="51" width="14" style="24" bestFit="1" customWidth="1"/>
    <col min="52" max="52" width="21.140625" style="24" bestFit="1" customWidth="1"/>
    <col min="53" max="53" width="21.7109375" style="24" bestFit="1" customWidth="1"/>
    <col min="54" max="54" width="18" style="24" bestFit="1" customWidth="1"/>
    <col min="55" max="55" width="19.140625" style="24" bestFit="1" customWidth="1"/>
    <col min="56" max="56" width="22.140625" style="24" bestFit="1" customWidth="1"/>
    <col min="57" max="57" width="27.28515625" style="24" bestFit="1" customWidth="1"/>
    <col min="58" max="58" width="20.7109375" style="24" bestFit="1" customWidth="1"/>
    <col min="59" max="59" width="22.42578125" style="24" bestFit="1" customWidth="1"/>
    <col min="60" max="60" width="22.85546875" style="24" bestFit="1" customWidth="1"/>
    <col min="61" max="61" width="19.140625" style="24" bestFit="1" customWidth="1"/>
    <col min="62" max="62" width="20.28515625" style="24" bestFit="1" customWidth="1"/>
    <col min="63" max="63" width="23.28515625" style="24" bestFit="1" customWidth="1"/>
    <col min="64" max="64" width="28.42578125" style="24" bestFit="1" customWidth="1"/>
    <col min="65" max="65" width="19.28515625" style="24" bestFit="1" customWidth="1"/>
    <col min="66" max="66" width="10.42578125" style="24" bestFit="1" customWidth="1"/>
    <col min="67" max="67" width="15.7109375" style="24" bestFit="1" customWidth="1"/>
    <col min="68" max="68" width="16.7109375" style="24" bestFit="1" customWidth="1"/>
    <col min="69" max="69" width="9.7109375" style="24" bestFit="1" customWidth="1"/>
    <col min="70" max="70" width="21.42578125" style="24" bestFit="1" customWidth="1"/>
    <col min="71" max="71" width="16.7109375" style="24" bestFit="1" customWidth="1"/>
    <col min="72" max="72" width="16.7109375" style="24" customWidth="1"/>
    <col min="73" max="73" width="18.140625" style="24" bestFit="1" customWidth="1"/>
    <col min="74" max="74" width="15.5703125" style="24" bestFit="1" customWidth="1"/>
    <col min="75" max="75" width="8.7109375" style="24" bestFit="1" customWidth="1"/>
    <col min="76" max="76" width="14.42578125" style="24" bestFit="1" customWidth="1"/>
    <col min="77" max="16384" width="9.140625" style="24"/>
  </cols>
  <sheetData>
    <row r="1" spans="1:76" ht="15" x14ac:dyDescent="0.25">
      <c r="A1" t="s">
        <v>164</v>
      </c>
      <c r="B1" t="s">
        <v>165</v>
      </c>
      <c r="C1" t="s">
        <v>166</v>
      </c>
      <c r="D1" t="s">
        <v>167</v>
      </c>
      <c r="E1" t="s">
        <v>168</v>
      </c>
      <c r="F1" s="3" t="s">
        <v>239</v>
      </c>
      <c r="G1" t="s">
        <v>169</v>
      </c>
      <c r="H1" t="s">
        <v>236</v>
      </c>
      <c r="I1" t="s">
        <v>170</v>
      </c>
      <c r="J1" t="s">
        <v>171</v>
      </c>
      <c r="K1" t="s">
        <v>172</v>
      </c>
      <c r="L1" t="s">
        <v>173</v>
      </c>
      <c r="M1" t="s">
        <v>174</v>
      </c>
      <c r="N1" t="s">
        <v>175</v>
      </c>
      <c r="O1" t="s">
        <v>176</v>
      </c>
      <c r="P1" t="s">
        <v>177</v>
      </c>
      <c r="Q1" t="s">
        <v>178</v>
      </c>
      <c r="R1" t="s">
        <v>179</v>
      </c>
      <c r="S1" t="s">
        <v>180</v>
      </c>
      <c r="T1" t="s">
        <v>181</v>
      </c>
      <c r="U1" t="s">
        <v>182</v>
      </c>
      <c r="V1" t="s">
        <v>183</v>
      </c>
      <c r="W1" t="s">
        <v>184</v>
      </c>
      <c r="X1" t="s">
        <v>185</v>
      </c>
      <c r="Y1" t="s">
        <v>186</v>
      </c>
      <c r="Z1" t="s">
        <v>187</v>
      </c>
      <c r="AA1" t="s">
        <v>188</v>
      </c>
      <c r="AB1" t="s">
        <v>189</v>
      </c>
      <c r="AC1" t="s">
        <v>190</v>
      </c>
      <c r="AD1" t="s">
        <v>191</v>
      </c>
      <c r="AE1" t="s">
        <v>192</v>
      </c>
      <c r="AF1" s="43" t="s">
        <v>193</v>
      </c>
      <c r="AG1" t="s">
        <v>194</v>
      </c>
      <c r="AH1" t="s">
        <v>195</v>
      </c>
      <c r="AI1" t="s">
        <v>196</v>
      </c>
      <c r="AJ1" t="s">
        <v>237</v>
      </c>
      <c r="AK1" t="s">
        <v>197</v>
      </c>
      <c r="AL1" t="s">
        <v>198</v>
      </c>
      <c r="AM1" t="s">
        <v>199</v>
      </c>
      <c r="AN1" t="s">
        <v>200</v>
      </c>
      <c r="AO1" t="s">
        <v>201</v>
      </c>
      <c r="AP1" t="s">
        <v>202</v>
      </c>
      <c r="AQ1" t="s">
        <v>203</v>
      </c>
      <c r="AR1" t="s">
        <v>204</v>
      </c>
      <c r="AS1" t="s">
        <v>205</v>
      </c>
      <c r="AT1" t="s">
        <v>206</v>
      </c>
      <c r="AU1" t="s">
        <v>207</v>
      </c>
      <c r="AV1" t="s">
        <v>208</v>
      </c>
      <c r="AW1" t="s">
        <v>209</v>
      </c>
      <c r="AX1" t="s">
        <v>210</v>
      </c>
      <c r="AY1" t="s">
        <v>211</v>
      </c>
      <c r="AZ1" t="s">
        <v>212</v>
      </c>
      <c r="BA1" t="s">
        <v>213</v>
      </c>
      <c r="BB1" t="s">
        <v>214</v>
      </c>
      <c r="BC1" t="s">
        <v>215</v>
      </c>
      <c r="BD1" t="s">
        <v>216</v>
      </c>
      <c r="BE1" t="s">
        <v>217</v>
      </c>
      <c r="BF1" t="s">
        <v>218</v>
      </c>
      <c r="BG1" t="s">
        <v>219</v>
      </c>
      <c r="BH1" t="s">
        <v>220</v>
      </c>
      <c r="BI1" t="s">
        <v>221</v>
      </c>
      <c r="BJ1" t="s">
        <v>222</v>
      </c>
      <c r="BK1" t="s">
        <v>223</v>
      </c>
      <c r="BL1" t="s">
        <v>224</v>
      </c>
      <c r="BM1" s="37" t="s">
        <v>225</v>
      </c>
      <c r="BN1" t="s">
        <v>226</v>
      </c>
      <c r="BO1" t="s">
        <v>227</v>
      </c>
      <c r="BP1" t="s">
        <v>228</v>
      </c>
      <c r="BQ1" t="s">
        <v>229</v>
      </c>
      <c r="BR1" t="s">
        <v>230</v>
      </c>
      <c r="BS1" t="s">
        <v>231</v>
      </c>
      <c r="BT1" s="3" t="s">
        <v>246</v>
      </c>
      <c r="BU1" s="3" t="s">
        <v>245</v>
      </c>
      <c r="BV1" s="24" t="s">
        <v>247</v>
      </c>
      <c r="BW1" s="60" t="s">
        <v>266</v>
      </c>
      <c r="BX1" s="60" t="s">
        <v>265</v>
      </c>
    </row>
    <row r="2" spans="1:76" x14ac:dyDescent="0.2">
      <c r="A2" s="40">
        <f ca="1">IF(Customer_Date_Prepared="",TODAY(),Customer_Date_Prepared)</f>
        <v>45089</v>
      </c>
      <c r="B2" s="38" t="str">
        <f>TEXT(IF(Customer_Profit_Center_Number="","",Customer_Profit_Center_Number),"0000")</f>
        <v/>
      </c>
      <c r="C2" s="38" t="str">
        <f>TEXT(IF(CO_Number="","",CO_Number),"0000")</f>
        <v/>
      </c>
      <c r="D2" s="38" t="str">
        <f>IF(Account_Type="","",Account_Type)</f>
        <v>UNSECURED - JOB</v>
      </c>
      <c r="E2" s="38" t="str">
        <f>IF(PC_Confirmation_Email="","",PC_Confirmation_Email)</f>
        <v/>
      </c>
      <c r="F2" s="38" t="str">
        <f>IF(Customer_Salesman="","",Customer_Salesman)</f>
        <v/>
      </c>
      <c r="G2" s="38" t="str">
        <f>IF(Customer_Name="","",Customer_Name)</f>
        <v/>
      </c>
      <c r="H2" s="38" t="str">
        <f>IF(Customer_Project_Manager="","",Customer_Project_Manager)</f>
        <v/>
      </c>
      <c r="I2" s="38" t="str">
        <f>IF(Customer_Address="","",Customer_Address)</f>
        <v/>
      </c>
      <c r="J2" s="38" t="str">
        <f>IF(Customer_City="","",Customer_City)</f>
        <v/>
      </c>
      <c r="K2" s="38" t="str">
        <f>IF(Customer_State="","",Customer_State)</f>
        <v/>
      </c>
      <c r="L2" s="55" t="str">
        <f>IF(Customer_Zip_Code="","",IF(Customer_Zip_Code2="",TEXT(Customer_Zip_Code,"00000"),CONCATENATE(TEXT(Customer_Zip_Code,"00000"),"-",TEXT(Customer_Zip_Code2,"0000"))))</f>
        <v/>
      </c>
      <c r="M2" s="59" t="str">
        <f>IF(Customer_Phone_Number="","",Customer_Phone_Number)</f>
        <v/>
      </c>
      <c r="N2" s="38" t="str">
        <f>IF(Customer_PO_Number="","",Customer_PO_Number)</f>
        <v/>
      </c>
      <c r="O2" s="38" t="str">
        <f>IF(Bond_Name="","",Bond_Name)</f>
        <v/>
      </c>
      <c r="P2" s="38" t="str">
        <f>IF(Bond_Number="","",Bond_Number)</f>
        <v/>
      </c>
      <c r="Q2" s="38" t="str">
        <f>IF(Bond_Address="","",Bond_Address)</f>
        <v/>
      </c>
      <c r="R2" s="38" t="str">
        <f>IF(Bond_City="","",Bond_City)</f>
        <v/>
      </c>
      <c r="S2" s="38" t="str">
        <f>IF(Bond_State="","",Bond_State)</f>
        <v/>
      </c>
      <c r="T2" s="55" t="str">
        <f>IF(Bond_Zip_Code="","",IF(Bond_Zip_Code2="",TEXT(Bond_Zip_Code,"00000"),CONCATENATE(TEXT(Bond_Zip_Code,"00000"),"-",TEXT(Bond_Zip_Code2,"0000"))))</f>
        <v/>
      </c>
      <c r="U2" s="59" t="str">
        <f>IF(Bond_Phone_Number="","",Bond_Phone_Number)</f>
        <v/>
      </c>
      <c r="V2" s="38" t="str">
        <f>IF(Job_Name="","",Job_Name)</f>
        <v/>
      </c>
      <c r="W2" s="38" t="str">
        <f>IF(Job_Address="","",Job_Address)</f>
        <v/>
      </c>
      <c r="X2" s="38" t="str">
        <f>IF(Job_City="","",Job_City)</f>
        <v/>
      </c>
      <c r="Y2" s="38" t="str">
        <f>IF(Job_State="","",Job_State)</f>
        <v/>
      </c>
      <c r="Z2" s="55" t="str">
        <f>IF(Job_Zip_Code="","",IF(Job_Zip_Code2="",TEXT(Job_Zip_Code,"00000"),CONCATENATE(TEXT(Job_Zip_Code,"00000"),"-",TEXT(Job_Zip_Code2,"0000"))))</f>
        <v/>
      </c>
      <c r="AA2" s="38" t="str">
        <f>IF(Job_Housing_Number="","",Job_Housing_Number)</f>
        <v/>
      </c>
      <c r="AB2" s="38" t="str">
        <f>IF(Job_Lot_Number="","",Job_Lot_Number)</f>
        <v/>
      </c>
      <c r="AC2" s="38" t="str">
        <f>IF(Customer_Job_Number="","",Customer_Job_Number)</f>
        <v/>
      </c>
      <c r="AD2" s="38" t="str">
        <f>IF(Job_Total="","",Job_Total)</f>
        <v/>
      </c>
      <c r="AE2" s="38" t="str">
        <f>IF(Job_Terms="","",Job_Terms)</f>
        <v/>
      </c>
      <c r="AF2" s="47" t="str">
        <f>IF(Job_Tax_Rate="","",Job_Tax_Rate)</f>
        <v/>
      </c>
      <c r="AG2" s="48" t="str">
        <f>IF(Job_Tax_Code="","",TEXT(Job_Tax_Code,"000"))</f>
        <v/>
      </c>
      <c r="AH2" s="42" t="str">
        <f>IF(Job_Retention="","",Job_Retention)</f>
        <v/>
      </c>
      <c r="AI2" s="38" t="str">
        <f>IF(Job_Tenant_Improvement="Yes","Y","N")</f>
        <v>N</v>
      </c>
      <c r="AJ2" s="42"/>
      <c r="AK2" s="38"/>
      <c r="AL2" s="38" t="str">
        <f>IF(Material_Description="","",Material_Description)</f>
        <v/>
      </c>
      <c r="AM2" s="38" t="str">
        <f>IF(Material_Sell_Price="","",Material_Sell_Price)</f>
        <v/>
      </c>
      <c r="AN2" s="40" t="str">
        <f>IF(Material_First_Shipment="","",Material_First_Shipment)</f>
        <v/>
      </c>
      <c r="AO2" s="40" t="str">
        <f>IF(Material_Last_Shipment="","",Material_Last_Shipment)</f>
        <v/>
      </c>
      <c r="AP2" s="38" t="str">
        <f>IF(CO_Manager_Initials&lt;&gt;"","Y","N")</f>
        <v>N</v>
      </c>
      <c r="AQ2" s="38" t="str">
        <f>IF(Lender_Name="","",Lender_Name)</f>
        <v/>
      </c>
      <c r="AR2" s="38" t="str">
        <f>IF(Lender_Bank_Branch="","",Lender_Bank_Branch)</f>
        <v/>
      </c>
      <c r="AS2" s="38" t="str">
        <f>IF(Lender_Address="","",Lender_Address)</f>
        <v/>
      </c>
      <c r="AT2" s="38" t="str">
        <f>IF(Lender_City="","",Lender_City)</f>
        <v/>
      </c>
      <c r="AU2" s="38" t="str">
        <f>IF(Lender_State="","",Lender_State)</f>
        <v/>
      </c>
      <c r="AV2" s="55" t="str">
        <f>IF(Lender_Zip_Code="","",IF(TEXT(Lender_Zip_Code2,"00000")="",Lender_Zip_Code,CONCATENATE(TEXT(Lender_Zip_Code,"00000"),"-",TEXT(Lender_Zip_Code2,"0000"))))</f>
        <v/>
      </c>
      <c r="AW2" s="49" t="str">
        <f>IF(Lender_Phone_Number="","",Lender_Phone_Number)</f>
        <v/>
      </c>
      <c r="AX2" s="38"/>
      <c r="AY2" s="38" t="str">
        <f>IF(Owner_Name="","",Owner_Name)</f>
        <v/>
      </c>
      <c r="AZ2" s="38" t="str">
        <f>IF(Owner_Contact="","",Owner_Contact)</f>
        <v/>
      </c>
      <c r="BA2" s="38" t="str">
        <f>IF(Owner_Address="","",Owner_Address)</f>
        <v/>
      </c>
      <c r="BB2" s="38" t="str">
        <f>IF(Owner_City="","",Owner_City)</f>
        <v/>
      </c>
      <c r="BC2" s="38" t="str">
        <f>IF(Owner_State="","",Owner_State)</f>
        <v/>
      </c>
      <c r="BD2" s="55" t="str">
        <f>IF(Owner_Zip_Code="","",IF(Owner_Zip_Code2="",TEXT(Owner_Zip_Code,"00000"),CONCATENATE(TEXT(Owner_Zip_Code,"00000"),"-",TEXT(Owner_Zip_Code2,"0000"))))</f>
        <v/>
      </c>
      <c r="BE2" s="49" t="str">
        <f>IF(Owner_Phone_Number="","",Owner_Phone_Number)</f>
        <v/>
      </c>
      <c r="BF2" s="38" t="str">
        <f>IF(Contractor_Name="","",Contractor_Name)</f>
        <v/>
      </c>
      <c r="BG2" s="38" t="str">
        <f>IF(Contractor_Project_Manager="","",Contractor_Project_Manager)</f>
        <v/>
      </c>
      <c r="BH2" s="38" t="str">
        <f>IF(Contractor_Address="","",Contractor_Address)</f>
        <v/>
      </c>
      <c r="BI2" s="38" t="str">
        <f>IF(Contractor_City="","",Contractor_City)</f>
        <v/>
      </c>
      <c r="BJ2" s="38" t="str">
        <f>IF(Contractor_State="","",Contractor_State)</f>
        <v/>
      </c>
      <c r="BK2" s="55" t="str">
        <f>IF(Contractor_Zip_Code="","",IF(Contractor_Zip_Code2="",TEXT(Contractor_Zip_Code,"00000"),CONCATENATE(TEXT(Contractor_Zip_Code,"00000"),"-",TEXT(Contractor_Zip_Code2,"0000"))))</f>
        <v/>
      </c>
      <c r="BL2" s="49" t="str">
        <f>IF(Contractor_Phone_Number="","",Contractor_Phone_Number)</f>
        <v/>
      </c>
      <c r="BM2" s="38" t="str">
        <f>IF(CO_Customer_Number="","",CO_Customer_Number)</f>
        <v/>
      </c>
      <c r="BN2" s="38" t="str">
        <f>IF(CO_Credit_Limit="","",CO_Credit_Limit)</f>
        <v/>
      </c>
      <c r="BO2" s="39" t="str">
        <f>IF(CO_Joint_Check="Yes","Y","N")</f>
        <v>N</v>
      </c>
      <c r="BP2" s="41" t="str">
        <f>IF(CO_CoPurchase_Agreement="YES","Y","N")</f>
        <v>N</v>
      </c>
      <c r="BQ2" s="38" t="str">
        <f>IF(CO_DBE="Yes","Y","N")</f>
        <v>N</v>
      </c>
      <c r="BR2" s="38" t="str">
        <f>IF(CO_Stay_Current="Yes","Y","N")</f>
        <v>N</v>
      </c>
      <c r="BS2" s="38" t="str">
        <f>IF(CO_Notes="","",CO_Notes)</f>
        <v/>
      </c>
      <c r="BT2" s="38" t="str">
        <f>IF(PC_Notes="","",PC_Notes)</f>
        <v/>
      </c>
      <c r="BU2" s="38" t="str">
        <f>IF(CEDNET_CustId="","",CEDNET_CustId)</f>
        <v/>
      </c>
      <c r="BV2" s="24" t="str">
        <f>rpaVersion</f>
        <v>FORM 1049 V3.5</v>
      </c>
      <c r="BW2" s="24" t="str">
        <f>IF(jobType="","",jobType)</f>
        <v/>
      </c>
      <c r="BX2" s="24" t="str">
        <f>IF(serviceType="","",serviceType)</f>
        <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ThisWorkbook.AllSheets">
                <anchor moveWithCells="1" sizeWithCells="1">
                  <from>
                    <xdr:col>0</xdr:col>
                    <xdr:colOff>57150</xdr:colOff>
                    <xdr:row>16</xdr:row>
                    <xdr:rowOff>0</xdr:rowOff>
                  </from>
                  <to>
                    <xdr:col>2</xdr:col>
                    <xdr:colOff>1228725</xdr:colOff>
                    <xdr:row>21</xdr:row>
                    <xdr:rowOff>133350</xdr:rowOff>
                  </to>
                </anchor>
              </controlPr>
            </control>
          </mc:Choice>
        </mc:AlternateContent>
        <mc:AlternateContent xmlns:mc="http://schemas.openxmlformats.org/markup-compatibility/2006">
          <mc:Choice Requires="x14">
            <control shapeId="3074" r:id="rId5" name="Button 2">
              <controlPr defaultSize="0" print="0" autoFill="0" autoPict="0" macro="[0]!ThisWorkbook.AllSheets">
                <anchor moveWithCells="1" sizeWithCells="1">
                  <from>
                    <xdr:col>68</xdr:col>
                    <xdr:colOff>142875</xdr:colOff>
                    <xdr:row>15</xdr:row>
                    <xdr:rowOff>152400</xdr:rowOff>
                  </from>
                  <to>
                    <xdr:col>74</xdr:col>
                    <xdr:colOff>9525</xdr:colOff>
                    <xdr:row>21</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69"/>
  <sheetViews>
    <sheetView showGridLines="0" tabSelected="1" zoomScaleNormal="100" workbookViewId="0">
      <selection activeCell="E55" sqref="E55:G55"/>
    </sheetView>
  </sheetViews>
  <sheetFormatPr defaultColWidth="9.140625" defaultRowHeight="12.75" x14ac:dyDescent="0.2"/>
  <cols>
    <col min="1" max="1" width="25.5703125" style="6" customWidth="1"/>
    <col min="2" max="3" width="2.7109375" style="6" customWidth="1"/>
    <col min="4" max="4" width="11.5703125" style="6" customWidth="1"/>
    <col min="5" max="5" width="10.85546875" style="6" customWidth="1"/>
    <col min="6" max="6" width="10.140625" style="6" customWidth="1"/>
    <col min="7" max="8" width="9.140625" style="6"/>
    <col min="9" max="9" width="9.140625" style="6" customWidth="1"/>
    <col min="10" max="10" width="9.140625" style="6"/>
    <col min="11" max="11" width="6.7109375" style="6" customWidth="1"/>
    <col min="12" max="12" width="2.7109375" style="6" customWidth="1"/>
    <col min="13" max="13" width="6.7109375" style="6" customWidth="1"/>
    <col min="14" max="14" width="2.7109375" style="6" customWidth="1"/>
    <col min="15" max="15" width="4.7109375" style="6" customWidth="1"/>
    <col min="16" max="16" width="3.7109375" style="6" customWidth="1"/>
    <col min="17" max="17" width="7.28515625" style="6" customWidth="1"/>
    <col min="18" max="18" width="21.140625" style="6" customWidth="1"/>
    <col min="19" max="16384" width="9.140625" style="6"/>
  </cols>
  <sheetData>
    <row r="1" spans="1:20" ht="51" customHeight="1" thickBot="1" x14ac:dyDescent="0.25">
      <c r="A1" s="20"/>
      <c r="B1" s="210" t="s">
        <v>154</v>
      </c>
      <c r="C1" s="210"/>
      <c r="D1" s="210"/>
      <c r="E1" s="210"/>
      <c r="F1" s="210"/>
      <c r="G1" s="54"/>
      <c r="H1" s="5"/>
      <c r="I1" s="20"/>
      <c r="N1" s="20"/>
      <c r="P1" s="5"/>
      <c r="Q1" s="5"/>
    </row>
    <row r="2" spans="1:20" ht="9.1999999999999993" customHeight="1" x14ac:dyDescent="0.2">
      <c r="A2" s="14"/>
      <c r="B2" s="273" t="s">
        <v>243</v>
      </c>
      <c r="C2" s="274"/>
      <c r="D2" s="275"/>
      <c r="E2" s="58"/>
      <c r="G2" s="53"/>
      <c r="H2" s="88" t="s">
        <v>157</v>
      </c>
      <c r="I2" s="89"/>
      <c r="J2" s="82" t="s">
        <v>158</v>
      </c>
      <c r="K2" s="84"/>
      <c r="L2" s="82" t="s">
        <v>159</v>
      </c>
      <c r="M2" s="83"/>
      <c r="N2" s="83"/>
      <c r="O2" s="84"/>
      <c r="P2" s="8"/>
      <c r="Q2" s="10" t="s">
        <v>160</v>
      </c>
      <c r="R2" s="11" t="s">
        <v>161</v>
      </c>
      <c r="S2" s="9"/>
      <c r="T2" s="9"/>
    </row>
    <row r="3" spans="1:20" ht="19.5" customHeight="1" thickBot="1" x14ac:dyDescent="0.25">
      <c r="A3" s="14"/>
      <c r="B3" s="270"/>
      <c r="C3" s="271"/>
      <c r="D3" s="272"/>
      <c r="G3" s="52"/>
      <c r="H3" s="90"/>
      <c r="I3" s="91"/>
      <c r="J3" s="216"/>
      <c r="K3" s="217"/>
      <c r="L3" s="85"/>
      <c r="M3" s="86"/>
      <c r="N3" s="86"/>
      <c r="O3" s="87"/>
      <c r="P3" s="8"/>
      <c r="Q3" s="18"/>
      <c r="R3" s="7" t="s">
        <v>145</v>
      </c>
      <c r="S3" s="9"/>
      <c r="T3" s="9"/>
    </row>
    <row r="4" spans="1:20" ht="9.1999999999999993" customHeight="1" x14ac:dyDescent="0.2">
      <c r="A4" s="211" t="s">
        <v>0</v>
      </c>
      <c r="B4" s="92" t="s">
        <v>133</v>
      </c>
      <c r="C4" s="93"/>
      <c r="D4" s="93"/>
      <c r="E4" s="93"/>
      <c r="F4" s="93"/>
      <c r="G4" s="94"/>
      <c r="H4" s="104" t="s">
        <v>134</v>
      </c>
      <c r="I4" s="93"/>
      <c r="J4" s="94"/>
      <c r="K4" s="104" t="s">
        <v>135</v>
      </c>
      <c r="L4" s="130"/>
      <c r="M4" s="130"/>
      <c r="N4" s="130"/>
      <c r="O4" s="131"/>
      <c r="P4" s="8"/>
      <c r="Q4" s="182"/>
      <c r="R4" s="174" t="s">
        <v>140</v>
      </c>
      <c r="S4" s="9"/>
      <c r="T4" s="9"/>
    </row>
    <row r="5" spans="1:20" ht="19.5" customHeight="1" thickBot="1" x14ac:dyDescent="0.25">
      <c r="A5" s="212"/>
      <c r="B5" s="95"/>
      <c r="C5" s="96"/>
      <c r="D5" s="96"/>
      <c r="E5" s="96"/>
      <c r="F5" s="96"/>
      <c r="G5" s="97"/>
      <c r="H5" s="105"/>
      <c r="I5" s="106"/>
      <c r="J5" s="107"/>
      <c r="K5" s="132"/>
      <c r="L5" s="133"/>
      <c r="M5" s="133"/>
      <c r="N5" s="133"/>
      <c r="O5" s="134"/>
      <c r="P5" s="8"/>
      <c r="Q5" s="183"/>
      <c r="R5" s="175"/>
      <c r="S5" s="9"/>
      <c r="T5" s="9"/>
    </row>
    <row r="6" spans="1:20" ht="9.1999999999999993" customHeight="1" x14ac:dyDescent="0.2">
      <c r="A6" s="212"/>
      <c r="B6" s="101" t="s">
        <v>8</v>
      </c>
      <c r="C6" s="102"/>
      <c r="D6" s="102"/>
      <c r="E6" s="102"/>
      <c r="F6" s="102"/>
      <c r="G6" s="103"/>
      <c r="H6" s="125" t="s">
        <v>136</v>
      </c>
      <c r="I6" s="141"/>
      <c r="J6" s="150"/>
      <c r="K6" s="146" t="s">
        <v>244</v>
      </c>
      <c r="L6" s="147"/>
      <c r="M6" s="147"/>
      <c r="N6" s="147"/>
      <c r="O6" s="148"/>
      <c r="P6" s="8"/>
      <c r="Q6" s="8"/>
      <c r="R6" s="9"/>
      <c r="S6" s="9"/>
      <c r="T6" s="9"/>
    </row>
    <row r="7" spans="1:20" ht="19.5" customHeight="1" thickBot="1" x14ac:dyDescent="0.25">
      <c r="A7" s="212"/>
      <c r="B7" s="98"/>
      <c r="C7" s="99"/>
      <c r="D7" s="99"/>
      <c r="E7" s="99"/>
      <c r="F7" s="99"/>
      <c r="G7" s="100"/>
      <c r="H7" s="105"/>
      <c r="I7" s="96"/>
      <c r="J7" s="97"/>
      <c r="K7" s="98"/>
      <c r="L7" s="99"/>
      <c r="M7" s="99"/>
      <c r="N7" s="99"/>
      <c r="O7" s="149"/>
      <c r="P7" s="8"/>
      <c r="Q7" s="8"/>
      <c r="R7" s="9"/>
      <c r="S7" s="9"/>
      <c r="T7" s="9"/>
    </row>
    <row r="8" spans="1:20" ht="9.1999999999999993" customHeight="1" x14ac:dyDescent="0.2">
      <c r="A8" s="212"/>
      <c r="B8" s="122" t="s">
        <v>150</v>
      </c>
      <c r="C8" s="141"/>
      <c r="D8" s="141"/>
      <c r="E8" s="141"/>
      <c r="F8" s="141"/>
      <c r="G8" s="141"/>
      <c r="H8" s="141"/>
      <c r="I8" s="141"/>
      <c r="J8" s="141"/>
      <c r="K8" s="141"/>
      <c r="L8" s="141"/>
      <c r="M8" s="141"/>
      <c r="N8" s="141"/>
      <c r="O8" s="142"/>
      <c r="P8" s="8"/>
      <c r="Q8" s="179" t="s">
        <v>238</v>
      </c>
      <c r="R8" s="180"/>
      <c r="S8" s="180"/>
      <c r="T8" s="181"/>
    </row>
    <row r="9" spans="1:20" ht="18.75" customHeight="1" thickBot="1" x14ac:dyDescent="0.25">
      <c r="A9" s="212"/>
      <c r="B9" s="108"/>
      <c r="C9" s="109"/>
      <c r="D9" s="109"/>
      <c r="E9" s="109"/>
      <c r="F9" s="109"/>
      <c r="G9" s="109"/>
      <c r="H9" s="109"/>
      <c r="I9" s="109"/>
      <c r="J9" s="96"/>
      <c r="K9" s="96"/>
      <c r="L9" s="96"/>
      <c r="M9" s="96"/>
      <c r="N9" s="96"/>
      <c r="O9" s="110"/>
      <c r="P9" s="8"/>
      <c r="Q9" s="176"/>
      <c r="R9" s="177"/>
      <c r="S9" s="177"/>
      <c r="T9" s="178"/>
    </row>
    <row r="10" spans="1:20" ht="9.1999999999999993" customHeight="1" x14ac:dyDescent="0.2">
      <c r="A10" s="212"/>
      <c r="B10" s="122" t="s">
        <v>149</v>
      </c>
      <c r="C10" s="123"/>
      <c r="D10" s="123"/>
      <c r="E10" s="123"/>
      <c r="F10" s="123"/>
      <c r="G10" s="123"/>
      <c r="H10" s="123"/>
      <c r="I10" s="124"/>
      <c r="J10" s="46" t="s">
        <v>148</v>
      </c>
      <c r="K10" s="125" t="s">
        <v>147</v>
      </c>
      <c r="L10" s="123"/>
      <c r="M10" s="123"/>
      <c r="N10" s="123"/>
      <c r="O10" s="126"/>
      <c r="P10" s="8"/>
      <c r="Q10" s="242"/>
      <c r="R10" s="243"/>
      <c r="S10" s="243"/>
      <c r="T10" s="244"/>
    </row>
    <row r="11" spans="1:20" ht="19.5" customHeight="1" x14ac:dyDescent="0.2">
      <c r="A11" s="212"/>
      <c r="B11" s="95"/>
      <c r="C11" s="96"/>
      <c r="D11" s="96"/>
      <c r="E11" s="96"/>
      <c r="F11" s="96"/>
      <c r="G11" s="96"/>
      <c r="H11" s="96"/>
      <c r="I11" s="97"/>
      <c r="J11" s="19"/>
      <c r="K11" s="116"/>
      <c r="L11" s="117"/>
      <c r="M11" s="12" t="s">
        <v>25</v>
      </c>
      <c r="N11" s="114"/>
      <c r="O11" s="115"/>
      <c r="P11" s="8"/>
      <c r="Q11" s="245"/>
      <c r="R11" s="246"/>
      <c r="S11" s="246"/>
      <c r="T11" s="247"/>
    </row>
    <row r="12" spans="1:20" ht="9.1999999999999993" customHeight="1" x14ac:dyDescent="0.2">
      <c r="A12" s="212"/>
      <c r="B12" s="135" t="s">
        <v>10</v>
      </c>
      <c r="C12" s="136"/>
      <c r="D12" s="137"/>
      <c r="E12" s="118" t="s">
        <v>13</v>
      </c>
      <c r="F12" s="119"/>
      <c r="G12" s="119"/>
      <c r="H12" s="119"/>
      <c r="I12" s="119"/>
      <c r="J12" s="121"/>
      <c r="K12" s="151" t="s">
        <v>16</v>
      </c>
      <c r="L12" s="152"/>
      <c r="M12" s="152"/>
      <c r="N12" s="152"/>
      <c r="O12" s="153"/>
      <c r="P12" s="8"/>
      <c r="Q12" s="245"/>
      <c r="R12" s="246"/>
      <c r="S12" s="246"/>
      <c r="T12" s="247"/>
    </row>
    <row r="13" spans="1:20" ht="19.5" customHeight="1" thickBot="1" x14ac:dyDescent="0.25">
      <c r="A13" s="222"/>
      <c r="B13" s="111"/>
      <c r="C13" s="112"/>
      <c r="D13" s="113"/>
      <c r="E13" s="138"/>
      <c r="F13" s="139"/>
      <c r="G13" s="139"/>
      <c r="H13" s="139"/>
      <c r="I13" s="139"/>
      <c r="J13" s="140"/>
      <c r="K13" s="138"/>
      <c r="L13" s="139"/>
      <c r="M13" s="139"/>
      <c r="N13" s="139"/>
      <c r="O13" s="154"/>
      <c r="P13" s="8"/>
      <c r="Q13" s="248"/>
      <c r="R13" s="249"/>
      <c r="S13" s="249"/>
      <c r="T13" s="250"/>
    </row>
    <row r="14" spans="1:20" ht="9.1999999999999993" customHeight="1" thickBot="1" x14ac:dyDescent="0.25">
      <c r="A14" s="211" t="s">
        <v>1</v>
      </c>
      <c r="B14" s="223" t="s">
        <v>240</v>
      </c>
      <c r="C14" s="190"/>
      <c r="D14" s="190"/>
      <c r="E14" s="190"/>
      <c r="F14" s="190"/>
      <c r="G14" s="190"/>
      <c r="H14" s="190"/>
      <c r="I14" s="190"/>
      <c r="J14" s="191"/>
      <c r="K14" s="143" t="s">
        <v>17</v>
      </c>
      <c r="L14" s="144"/>
      <c r="M14" s="144"/>
      <c r="N14" s="144"/>
      <c r="O14" s="145"/>
      <c r="P14" s="8"/>
      <c r="Q14" s="14"/>
      <c r="R14" s="15"/>
      <c r="S14" s="9"/>
      <c r="T14" s="9"/>
    </row>
    <row r="15" spans="1:20" ht="18.75" customHeight="1" x14ac:dyDescent="0.2">
      <c r="A15" s="212"/>
      <c r="B15" s="159"/>
      <c r="C15" s="160"/>
      <c r="D15" s="160"/>
      <c r="E15" s="160"/>
      <c r="F15" s="160"/>
      <c r="G15" s="160"/>
      <c r="H15" s="160"/>
      <c r="I15" s="160"/>
      <c r="J15" s="161"/>
      <c r="K15" s="159"/>
      <c r="L15" s="160"/>
      <c r="M15" s="160"/>
      <c r="N15" s="160"/>
      <c r="O15" s="167"/>
      <c r="P15" s="8"/>
      <c r="Q15" s="233"/>
      <c r="R15" s="234"/>
      <c r="S15" s="234"/>
      <c r="T15" s="235"/>
    </row>
    <row r="16" spans="1:20" ht="9.1999999999999993" customHeight="1" x14ac:dyDescent="0.2">
      <c r="A16" s="212"/>
      <c r="B16" s="118" t="s">
        <v>9</v>
      </c>
      <c r="C16" s="119"/>
      <c r="D16" s="119"/>
      <c r="E16" s="119"/>
      <c r="F16" s="119"/>
      <c r="G16" s="119"/>
      <c r="H16" s="119"/>
      <c r="I16" s="119"/>
      <c r="J16" s="119"/>
      <c r="K16" s="118" t="s">
        <v>10</v>
      </c>
      <c r="L16" s="119"/>
      <c r="M16" s="119"/>
      <c r="N16" s="119"/>
      <c r="O16" s="129"/>
      <c r="P16" s="8"/>
      <c r="Q16" s="236"/>
      <c r="R16" s="237"/>
      <c r="S16" s="237"/>
      <c r="T16" s="238"/>
    </row>
    <row r="17" spans="1:24" ht="19.5" customHeight="1" x14ac:dyDescent="0.2">
      <c r="A17" s="212"/>
      <c r="B17" s="159"/>
      <c r="C17" s="160"/>
      <c r="D17" s="160"/>
      <c r="E17" s="160"/>
      <c r="F17" s="160"/>
      <c r="G17" s="160"/>
      <c r="H17" s="160"/>
      <c r="I17" s="160"/>
      <c r="J17" s="160"/>
      <c r="K17" s="186"/>
      <c r="L17" s="187"/>
      <c r="M17" s="187"/>
      <c r="N17" s="187"/>
      <c r="O17" s="188"/>
      <c r="P17" s="8"/>
      <c r="Q17" s="236"/>
      <c r="R17" s="237"/>
      <c r="S17" s="237"/>
      <c r="T17" s="238"/>
    </row>
    <row r="18" spans="1:24" ht="9.1999999999999993" customHeight="1" thickBot="1" x14ac:dyDescent="0.25">
      <c r="A18" s="212"/>
      <c r="B18" s="118" t="s">
        <v>26</v>
      </c>
      <c r="C18" s="119"/>
      <c r="D18" s="119"/>
      <c r="E18" s="119"/>
      <c r="F18" s="119"/>
      <c r="G18" s="119"/>
      <c r="H18" s="119"/>
      <c r="I18" s="121"/>
      <c r="J18" s="45" t="s">
        <v>23</v>
      </c>
      <c r="K18" s="118" t="s">
        <v>24</v>
      </c>
      <c r="L18" s="119"/>
      <c r="M18" s="119"/>
      <c r="N18" s="119"/>
      <c r="O18" s="120"/>
      <c r="P18" s="8"/>
      <c r="Q18" s="239"/>
      <c r="R18" s="240"/>
      <c r="S18" s="240"/>
      <c r="T18" s="241"/>
      <c r="W18" s="58"/>
    </row>
    <row r="19" spans="1:24" ht="19.5" customHeight="1" thickBot="1" x14ac:dyDescent="0.25">
      <c r="A19" s="222"/>
      <c r="B19" s="159"/>
      <c r="C19" s="160"/>
      <c r="D19" s="160"/>
      <c r="E19" s="160"/>
      <c r="F19" s="160"/>
      <c r="G19" s="160"/>
      <c r="H19" s="160"/>
      <c r="I19" s="161"/>
      <c r="J19" s="17"/>
      <c r="K19" s="162"/>
      <c r="L19" s="163"/>
      <c r="M19" s="12" t="s">
        <v>25</v>
      </c>
      <c r="N19" s="114"/>
      <c r="O19" s="189"/>
      <c r="P19" s="8"/>
      <c r="Q19" s="22"/>
      <c r="R19" s="21"/>
      <c r="S19" s="21"/>
      <c r="T19" s="21"/>
    </row>
    <row r="20" spans="1:24" ht="9.1999999999999993" customHeight="1" x14ac:dyDescent="0.2">
      <c r="A20" s="211" t="s">
        <v>2</v>
      </c>
      <c r="B20" s="104" t="s">
        <v>139</v>
      </c>
      <c r="C20" s="93"/>
      <c r="D20" s="93"/>
      <c r="E20" s="93"/>
      <c r="F20" s="93"/>
      <c r="G20" s="93"/>
      <c r="H20" s="93"/>
      <c r="I20" s="93"/>
      <c r="J20" s="94"/>
      <c r="K20" s="155" t="s">
        <v>18</v>
      </c>
      <c r="L20" s="156"/>
      <c r="M20" s="155" t="s">
        <v>234</v>
      </c>
      <c r="N20" s="157"/>
      <c r="O20" s="158"/>
      <c r="P20" s="8"/>
      <c r="Q20" s="233"/>
      <c r="R20" s="234"/>
      <c r="S20" s="234"/>
      <c r="T20" s="235"/>
    </row>
    <row r="21" spans="1:24" ht="19.5" customHeight="1" x14ac:dyDescent="0.2">
      <c r="A21" s="212"/>
      <c r="B21" s="168"/>
      <c r="C21" s="96"/>
      <c r="D21" s="96"/>
      <c r="E21" s="96"/>
      <c r="F21" s="96"/>
      <c r="G21" s="96"/>
      <c r="H21" s="96"/>
      <c r="I21" s="96"/>
      <c r="J21" s="97"/>
      <c r="K21" s="169"/>
      <c r="L21" s="170"/>
      <c r="M21" s="171"/>
      <c r="N21" s="172"/>
      <c r="O21" s="173"/>
      <c r="P21" s="8"/>
      <c r="Q21" s="236"/>
      <c r="R21" s="237"/>
      <c r="S21" s="237"/>
      <c r="T21" s="238"/>
      <c r="V21" s="58"/>
    </row>
    <row r="22" spans="1:24" ht="9.1999999999999993" customHeight="1" x14ac:dyDescent="0.2">
      <c r="A22" s="212"/>
      <c r="B22" s="118" t="str">
        <f>IF(OR(Account_Type="SECURED - JOB", Account_Type="UNSECURED - JOB"), "ADDRESS OR DESCRIPTION OF JOBSITE*", "ADDRESS OR DESCRIPTION OF JOBSITE")</f>
        <v>ADDRESS OR DESCRIPTION OF JOBSITE*</v>
      </c>
      <c r="C22" s="102"/>
      <c r="D22" s="102"/>
      <c r="E22" s="102"/>
      <c r="F22" s="102"/>
      <c r="G22" s="102"/>
      <c r="H22" s="102"/>
      <c r="I22" s="102"/>
      <c r="J22" s="102"/>
      <c r="K22" s="102"/>
      <c r="L22" s="102"/>
      <c r="M22" s="102"/>
      <c r="N22" s="102"/>
      <c r="O22" s="129"/>
      <c r="P22" s="8"/>
      <c r="Q22" s="236"/>
      <c r="R22" s="237"/>
      <c r="S22" s="237"/>
      <c r="T22" s="238"/>
    </row>
    <row r="23" spans="1:24" ht="19.5" customHeight="1" thickBot="1" x14ac:dyDescent="0.25">
      <c r="A23" s="212"/>
      <c r="B23" s="159"/>
      <c r="C23" s="160"/>
      <c r="D23" s="160"/>
      <c r="E23" s="160"/>
      <c r="F23" s="160"/>
      <c r="G23" s="160"/>
      <c r="H23" s="160"/>
      <c r="I23" s="160"/>
      <c r="J23" s="160"/>
      <c r="K23" s="160"/>
      <c r="L23" s="160"/>
      <c r="M23" s="160"/>
      <c r="N23" s="160"/>
      <c r="O23" s="167"/>
      <c r="P23" s="8"/>
      <c r="Q23" s="239"/>
      <c r="R23" s="240"/>
      <c r="S23" s="240"/>
      <c r="T23" s="241"/>
      <c r="X23" s="58"/>
    </row>
    <row r="24" spans="1:24" ht="9.1999999999999993" customHeight="1" x14ac:dyDescent="0.2">
      <c r="A24" s="212"/>
      <c r="B24" s="101" t="s">
        <v>149</v>
      </c>
      <c r="C24" s="119"/>
      <c r="D24" s="119"/>
      <c r="E24" s="119"/>
      <c r="F24" s="121"/>
      <c r="G24" s="44" t="str">
        <f>IF(OR(Account_Type="SECURED - JOB", Account_Type="UNSECURED - JOB"), "STATE*", "STATE")</f>
        <v>STATE*</v>
      </c>
      <c r="H24" s="118" t="str">
        <f>IF(OR(Account_Type="SECURED - JOB", Account_Type="UNSECURED - JOB"), "ZIP CODE*", "ZIP CODE")</f>
        <v>ZIP CODE*</v>
      </c>
      <c r="I24" s="119"/>
      <c r="J24" s="121"/>
      <c r="K24" s="101" t="s">
        <v>163</v>
      </c>
      <c r="L24" s="119"/>
      <c r="M24" s="119"/>
      <c r="N24" s="119"/>
      <c r="O24" s="129"/>
      <c r="P24" s="8"/>
      <c r="Q24" s="21"/>
      <c r="R24" s="21"/>
      <c r="S24" s="21"/>
      <c r="T24" s="21"/>
    </row>
    <row r="25" spans="1:24" ht="19.5" customHeight="1" thickBot="1" x14ac:dyDescent="0.25">
      <c r="A25" s="212"/>
      <c r="B25" s="184"/>
      <c r="C25" s="165"/>
      <c r="D25" s="165"/>
      <c r="E25" s="165"/>
      <c r="F25" s="185"/>
      <c r="G25" s="16"/>
      <c r="H25" s="61"/>
      <c r="I25" s="13" t="s">
        <v>25</v>
      </c>
      <c r="J25" s="23"/>
      <c r="K25" s="164"/>
      <c r="L25" s="165"/>
      <c r="M25" s="165"/>
      <c r="N25" s="165"/>
      <c r="O25" s="166"/>
      <c r="P25" s="8"/>
      <c r="Q25" s="8"/>
      <c r="R25" s="9"/>
      <c r="S25" s="9"/>
      <c r="T25" s="9"/>
    </row>
    <row r="26" spans="1:24" ht="9.1999999999999993" customHeight="1" x14ac:dyDescent="0.25">
      <c r="A26" s="212"/>
      <c r="B26" s="101" t="s">
        <v>11</v>
      </c>
      <c r="C26" s="102"/>
      <c r="D26" s="102"/>
      <c r="E26" s="102"/>
      <c r="F26" s="103"/>
      <c r="G26" s="101" t="s">
        <v>19</v>
      </c>
      <c r="H26" s="102"/>
      <c r="I26" s="102"/>
      <c r="J26" s="102"/>
      <c r="K26" s="102"/>
      <c r="L26" s="102"/>
      <c r="M26" s="102"/>
      <c r="N26" s="102"/>
      <c r="O26" s="129"/>
      <c r="P26" s="62"/>
      <c r="Q26" s="224"/>
      <c r="R26" s="225"/>
      <c r="S26" s="225"/>
      <c r="T26" s="226"/>
      <c r="U26" s="57"/>
    </row>
    <row r="27" spans="1:24" ht="19.5" customHeight="1" x14ac:dyDescent="0.25">
      <c r="A27" s="212"/>
      <c r="B27" s="159"/>
      <c r="C27" s="160"/>
      <c r="D27" s="160"/>
      <c r="E27" s="160"/>
      <c r="F27" s="161"/>
      <c r="G27" s="159"/>
      <c r="H27" s="160"/>
      <c r="I27" s="160"/>
      <c r="J27" s="160"/>
      <c r="K27" s="160"/>
      <c r="L27" s="160"/>
      <c r="M27" s="160"/>
      <c r="N27" s="160"/>
      <c r="O27" s="167"/>
      <c r="P27" s="62"/>
      <c r="Q27" s="227"/>
      <c r="R27" s="228"/>
      <c r="S27" s="228"/>
      <c r="T27" s="229"/>
      <c r="U27" s="57"/>
    </row>
    <row r="28" spans="1:24" ht="9.1999999999999993" customHeight="1" x14ac:dyDescent="0.25">
      <c r="A28" s="212"/>
      <c r="B28" s="118" t="s">
        <v>21</v>
      </c>
      <c r="C28" s="102"/>
      <c r="D28" s="102"/>
      <c r="E28" s="102"/>
      <c r="F28" s="103"/>
      <c r="G28" s="118" t="s">
        <v>14</v>
      </c>
      <c r="H28" s="119"/>
      <c r="I28" s="119"/>
      <c r="J28" s="121"/>
      <c r="K28" s="118" t="s">
        <v>22</v>
      </c>
      <c r="L28" s="192"/>
      <c r="M28" s="192"/>
      <c r="N28" s="192"/>
      <c r="O28" s="129"/>
      <c r="P28" s="62"/>
      <c r="Q28" s="227"/>
      <c r="R28" s="228"/>
      <c r="S28" s="228"/>
      <c r="T28" s="229"/>
      <c r="U28" s="57"/>
    </row>
    <row r="29" spans="1:24" ht="19.5" customHeight="1" thickBot="1" x14ac:dyDescent="0.3">
      <c r="A29" s="222"/>
      <c r="B29" s="207"/>
      <c r="C29" s="208"/>
      <c r="D29" s="208"/>
      <c r="E29" s="208"/>
      <c r="F29" s="209"/>
      <c r="G29" s="138"/>
      <c r="H29" s="139"/>
      <c r="I29" s="139"/>
      <c r="J29" s="140"/>
      <c r="K29" s="193"/>
      <c r="L29" s="194"/>
      <c r="M29" s="194"/>
      <c r="N29" s="194"/>
      <c r="O29" s="195"/>
      <c r="P29" s="62"/>
      <c r="Q29" s="230"/>
      <c r="R29" s="231"/>
      <c r="S29" s="231"/>
      <c r="T29" s="232"/>
      <c r="U29" s="57"/>
    </row>
    <row r="30" spans="1:24" ht="9.1999999999999993" customHeight="1" x14ac:dyDescent="0.2">
      <c r="A30" s="212" t="s">
        <v>3</v>
      </c>
      <c r="B30" s="135" t="s">
        <v>12</v>
      </c>
      <c r="C30" s="136"/>
      <c r="D30" s="136"/>
      <c r="E30" s="136"/>
      <c r="F30" s="136"/>
      <c r="G30" s="136"/>
      <c r="H30" s="136"/>
      <c r="I30" s="136"/>
      <c r="J30" s="136"/>
      <c r="K30" s="136"/>
      <c r="L30" s="136"/>
      <c r="M30" s="136"/>
      <c r="N30" s="136"/>
      <c r="O30" s="153"/>
      <c r="P30" s="8"/>
      <c r="Q30" s="8"/>
      <c r="R30" s="9"/>
      <c r="S30" s="9"/>
      <c r="T30" s="9"/>
    </row>
    <row r="31" spans="1:24" ht="19.5" customHeight="1" x14ac:dyDescent="0.2">
      <c r="A31" s="212"/>
      <c r="B31" s="200"/>
      <c r="C31" s="201"/>
      <c r="D31" s="201"/>
      <c r="E31" s="201"/>
      <c r="F31" s="201"/>
      <c r="G31" s="201"/>
      <c r="H31" s="201"/>
      <c r="I31" s="201"/>
      <c r="J31" s="201"/>
      <c r="K31" s="201"/>
      <c r="L31" s="201"/>
      <c r="M31" s="201"/>
      <c r="N31" s="201"/>
      <c r="O31" s="202"/>
      <c r="P31" s="8"/>
      <c r="Q31" s="8"/>
      <c r="R31" s="9"/>
      <c r="S31" s="9"/>
      <c r="T31" s="9"/>
    </row>
    <row r="32" spans="1:24" ht="19.5" customHeight="1" x14ac:dyDescent="0.2">
      <c r="A32" s="212"/>
      <c r="B32" s="203"/>
      <c r="C32" s="201"/>
      <c r="D32" s="201"/>
      <c r="E32" s="201"/>
      <c r="F32" s="201"/>
      <c r="G32" s="201"/>
      <c r="H32" s="201"/>
      <c r="I32" s="201"/>
      <c r="J32" s="201"/>
      <c r="K32" s="201"/>
      <c r="L32" s="201"/>
      <c r="M32" s="201"/>
      <c r="N32" s="201"/>
      <c r="O32" s="202"/>
      <c r="P32" s="8"/>
      <c r="Q32" s="8"/>
      <c r="R32" s="9"/>
      <c r="S32" s="9"/>
      <c r="T32" s="9"/>
    </row>
    <row r="33" spans="1:20" ht="19.5" customHeight="1" x14ac:dyDescent="0.2">
      <c r="A33" s="212"/>
      <c r="B33" s="204"/>
      <c r="C33" s="205"/>
      <c r="D33" s="205"/>
      <c r="E33" s="205"/>
      <c r="F33" s="205"/>
      <c r="G33" s="205"/>
      <c r="H33" s="205"/>
      <c r="I33" s="205"/>
      <c r="J33" s="205"/>
      <c r="K33" s="205"/>
      <c r="L33" s="205"/>
      <c r="M33" s="205"/>
      <c r="N33" s="205"/>
      <c r="O33" s="206"/>
      <c r="P33" s="8"/>
      <c r="Q33" s="8"/>
      <c r="R33" s="9"/>
      <c r="S33" s="9"/>
      <c r="T33" s="9"/>
    </row>
    <row r="34" spans="1:20" ht="9.1999999999999993" customHeight="1" x14ac:dyDescent="0.2">
      <c r="A34" s="212"/>
      <c r="B34" s="118" t="str">
        <f>IF(OR(Account_Type="SECURED - JOB",Account_Type="UNSECURED - JOB"), "MATERIAL SELL PRICE*", "MATERIAL SELL PRICE")</f>
        <v>MATERIAL SELL PRICE*</v>
      </c>
      <c r="C34" s="119"/>
      <c r="D34" s="119"/>
      <c r="E34" s="119"/>
      <c r="F34" s="121"/>
      <c r="G34" s="118" t="str">
        <f>IF(OR(Account_Type="SECURED - JOB", Account_Type="UNSECURED - JOB"), "ESTIMATED DATE OF FIRST SHIPMENT*", "ESTIMATED DATE OF FIRST SHIPMENT")</f>
        <v>ESTIMATED DATE OF FIRST SHIPMENT*</v>
      </c>
      <c r="H34" s="102"/>
      <c r="I34" s="103"/>
      <c r="J34" s="118" t="str">
        <f>IF(OR(Account_Type="SECURED - JOB", Account_Type="UNSECURED - JOB"), "ESTIMATED DATE OF LAST SHIPMENT*", "ESTIMATED DATE OF LAST SHIPMENT")</f>
        <v>ESTIMATED DATE OF LAST SHIPMENT*</v>
      </c>
      <c r="K34" s="102"/>
      <c r="L34" s="102"/>
      <c r="M34" s="102"/>
      <c r="N34" s="102"/>
      <c r="O34" s="129"/>
      <c r="P34" s="8"/>
      <c r="Q34" s="8"/>
      <c r="R34" s="9"/>
      <c r="S34" s="9"/>
      <c r="T34" s="9"/>
    </row>
    <row r="35" spans="1:20" ht="19.5" customHeight="1" thickBot="1" x14ac:dyDescent="0.25">
      <c r="A35" s="212"/>
      <c r="B35" s="207"/>
      <c r="C35" s="208"/>
      <c r="D35" s="208"/>
      <c r="E35" s="208"/>
      <c r="F35" s="209"/>
      <c r="G35" s="197"/>
      <c r="H35" s="198"/>
      <c r="I35" s="199"/>
      <c r="J35" s="196"/>
      <c r="K35" s="139"/>
      <c r="L35" s="139"/>
      <c r="M35" s="139"/>
      <c r="N35" s="139"/>
      <c r="O35" s="154"/>
      <c r="P35" s="8"/>
      <c r="Q35" s="8"/>
      <c r="R35" s="9"/>
      <c r="S35" s="9"/>
      <c r="T35" s="58"/>
    </row>
    <row r="36" spans="1:20" ht="9.1999999999999993" customHeight="1" x14ac:dyDescent="0.2">
      <c r="A36" s="211" t="s">
        <v>4</v>
      </c>
      <c r="B36" s="143" t="s">
        <v>7</v>
      </c>
      <c r="C36" s="190"/>
      <c r="D36" s="190"/>
      <c r="E36" s="190"/>
      <c r="F36" s="190"/>
      <c r="G36" s="190"/>
      <c r="H36" s="191"/>
      <c r="I36" s="143" t="s">
        <v>20</v>
      </c>
      <c r="J36" s="190"/>
      <c r="K36" s="190"/>
      <c r="L36" s="190"/>
      <c r="M36" s="190"/>
      <c r="N36" s="190"/>
      <c r="O36" s="145"/>
      <c r="P36" s="8"/>
      <c r="Q36" s="8"/>
      <c r="R36" s="9"/>
      <c r="S36" s="9"/>
      <c r="T36" s="9"/>
    </row>
    <row r="37" spans="1:20" ht="19.5" customHeight="1" x14ac:dyDescent="0.2">
      <c r="A37" s="212"/>
      <c r="B37" s="159"/>
      <c r="C37" s="160"/>
      <c r="D37" s="160"/>
      <c r="E37" s="160"/>
      <c r="F37" s="160"/>
      <c r="G37" s="160"/>
      <c r="H37" s="161"/>
      <c r="I37" s="159"/>
      <c r="J37" s="160"/>
      <c r="K37" s="160"/>
      <c r="L37" s="160"/>
      <c r="M37" s="160"/>
      <c r="N37" s="160"/>
      <c r="O37" s="167"/>
      <c r="P37" s="8"/>
      <c r="Q37" s="8"/>
      <c r="R37" s="9"/>
      <c r="S37" s="9"/>
      <c r="T37" s="9"/>
    </row>
    <row r="38" spans="1:20" ht="9.1999999999999993" customHeight="1" x14ac:dyDescent="0.2">
      <c r="A38" s="212"/>
      <c r="B38" s="118" t="s">
        <v>9</v>
      </c>
      <c r="C38" s="102"/>
      <c r="D38" s="102"/>
      <c r="E38" s="102"/>
      <c r="F38" s="102"/>
      <c r="G38" s="102"/>
      <c r="H38" s="102"/>
      <c r="I38" s="103"/>
      <c r="J38" s="118" t="s">
        <v>10</v>
      </c>
      <c r="K38" s="102"/>
      <c r="L38" s="102"/>
      <c r="M38" s="102"/>
      <c r="N38" s="102"/>
      <c r="O38" s="129"/>
      <c r="P38" s="8"/>
      <c r="Q38" s="8"/>
      <c r="R38" s="9"/>
      <c r="S38" s="9"/>
      <c r="T38" s="9"/>
    </row>
    <row r="39" spans="1:20" ht="19.5" customHeight="1" x14ac:dyDescent="0.2">
      <c r="A39" s="212"/>
      <c r="B39" s="159"/>
      <c r="C39" s="160"/>
      <c r="D39" s="160"/>
      <c r="E39" s="160"/>
      <c r="F39" s="160"/>
      <c r="G39" s="160"/>
      <c r="H39" s="160"/>
      <c r="I39" s="161"/>
      <c r="J39" s="213"/>
      <c r="K39" s="214"/>
      <c r="L39" s="214"/>
      <c r="M39" s="214"/>
      <c r="N39" s="214"/>
      <c r="O39" s="215"/>
      <c r="P39" s="8"/>
      <c r="Q39" s="8"/>
      <c r="R39" s="9"/>
      <c r="S39" s="9"/>
      <c r="T39" s="9"/>
    </row>
    <row r="40" spans="1:20" ht="9.1999999999999993" customHeight="1" x14ac:dyDescent="0.2">
      <c r="A40" s="212"/>
      <c r="B40" s="118" t="s">
        <v>26</v>
      </c>
      <c r="C40" s="119"/>
      <c r="D40" s="119"/>
      <c r="E40" s="119"/>
      <c r="F40" s="119"/>
      <c r="G40" s="119"/>
      <c r="H40" s="119"/>
      <c r="I40" s="121"/>
      <c r="J40" s="45" t="s">
        <v>23</v>
      </c>
      <c r="K40" s="118" t="s">
        <v>24</v>
      </c>
      <c r="L40" s="119"/>
      <c r="M40" s="119"/>
      <c r="N40" s="119"/>
      <c r="O40" s="120"/>
      <c r="P40" s="8"/>
      <c r="Q40" s="8"/>
      <c r="R40" s="9"/>
      <c r="S40" s="9"/>
      <c r="T40" s="9"/>
    </row>
    <row r="41" spans="1:20" ht="19.5" customHeight="1" thickBot="1" x14ac:dyDescent="0.25">
      <c r="A41" s="222"/>
      <c r="B41" s="159"/>
      <c r="C41" s="160"/>
      <c r="D41" s="160"/>
      <c r="E41" s="160"/>
      <c r="F41" s="160"/>
      <c r="G41" s="160"/>
      <c r="H41" s="160"/>
      <c r="I41" s="161"/>
      <c r="J41" s="16"/>
      <c r="K41" s="162"/>
      <c r="L41" s="163"/>
      <c r="M41" s="12" t="s">
        <v>25</v>
      </c>
      <c r="N41" s="114"/>
      <c r="O41" s="189"/>
      <c r="P41" s="8"/>
      <c r="Q41" s="8"/>
      <c r="R41" s="9"/>
      <c r="S41" s="9"/>
      <c r="T41" s="9"/>
    </row>
    <row r="42" spans="1:20" ht="9.1999999999999993" customHeight="1" x14ac:dyDescent="0.2">
      <c r="A42" s="211" t="s">
        <v>5</v>
      </c>
      <c r="B42" s="223" t="s">
        <v>232</v>
      </c>
      <c r="C42" s="190"/>
      <c r="D42" s="190"/>
      <c r="E42" s="190"/>
      <c r="F42" s="190"/>
      <c r="G42" s="190"/>
      <c r="H42" s="190"/>
      <c r="I42" s="191"/>
      <c r="J42" s="143" t="s">
        <v>15</v>
      </c>
      <c r="K42" s="190"/>
      <c r="L42" s="190"/>
      <c r="M42" s="190"/>
      <c r="N42" s="190"/>
      <c r="O42" s="145"/>
      <c r="P42" s="8"/>
      <c r="Q42" s="8"/>
      <c r="R42" s="9"/>
      <c r="S42" s="9"/>
      <c r="T42" s="9"/>
    </row>
    <row r="43" spans="1:20" ht="19.5" customHeight="1" x14ac:dyDescent="0.2">
      <c r="A43" s="212"/>
      <c r="B43" s="98"/>
      <c r="C43" s="99"/>
      <c r="D43" s="99"/>
      <c r="E43" s="99"/>
      <c r="F43" s="99"/>
      <c r="G43" s="99"/>
      <c r="H43" s="99"/>
      <c r="I43" s="100"/>
      <c r="J43" s="98"/>
      <c r="K43" s="99"/>
      <c r="L43" s="99"/>
      <c r="M43" s="99"/>
      <c r="N43" s="99"/>
      <c r="O43" s="149"/>
      <c r="P43" s="8"/>
      <c r="Q43" s="8"/>
      <c r="R43" s="9"/>
      <c r="S43" s="9"/>
      <c r="T43" s="9"/>
    </row>
    <row r="44" spans="1:20" ht="9.1999999999999993" customHeight="1" x14ac:dyDescent="0.2">
      <c r="A44" s="212"/>
      <c r="B44" s="101" t="s">
        <v>233</v>
      </c>
      <c r="C44" s="102"/>
      <c r="D44" s="102"/>
      <c r="E44" s="102"/>
      <c r="F44" s="102"/>
      <c r="G44" s="102"/>
      <c r="H44" s="102"/>
      <c r="I44" s="103"/>
      <c r="J44" s="118" t="str">
        <f>IF(OR(Account_Type="SECURED - JOB", Account_Type="UNSECURED - JOB"), "PHONE NUMBER*", "PHONE NUMBER")</f>
        <v>PHONE NUMBER*</v>
      </c>
      <c r="K44" s="102"/>
      <c r="L44" s="102"/>
      <c r="M44" s="102"/>
      <c r="N44" s="102"/>
      <c r="O44" s="129"/>
      <c r="P44" s="8"/>
      <c r="Q44" s="8"/>
      <c r="R44" s="9"/>
      <c r="S44" s="9"/>
      <c r="T44" s="9"/>
    </row>
    <row r="45" spans="1:20" ht="19.5" customHeight="1" x14ac:dyDescent="0.2">
      <c r="A45" s="212"/>
      <c r="B45" s="98"/>
      <c r="C45" s="99"/>
      <c r="D45" s="99"/>
      <c r="E45" s="99"/>
      <c r="F45" s="99"/>
      <c r="G45" s="99"/>
      <c r="H45" s="99"/>
      <c r="I45" s="100"/>
      <c r="J45" s="292"/>
      <c r="K45" s="293"/>
      <c r="L45" s="293"/>
      <c r="M45" s="293"/>
      <c r="N45" s="293"/>
      <c r="O45" s="294"/>
      <c r="P45" s="8"/>
      <c r="Q45" s="8"/>
      <c r="R45" s="9"/>
      <c r="S45" s="9"/>
      <c r="T45" s="9"/>
    </row>
    <row r="46" spans="1:20" ht="9.1999999999999993" customHeight="1" x14ac:dyDescent="0.2">
      <c r="A46" s="212"/>
      <c r="B46" s="118" t="str">
        <f>IF(OR(Account_Type="SECURED - JOB",Account_Type="UNSECURED - JOB"), "CITY*", "CITY")</f>
        <v>CITY*</v>
      </c>
      <c r="C46" s="119"/>
      <c r="D46" s="119"/>
      <c r="E46" s="119"/>
      <c r="F46" s="119"/>
      <c r="G46" s="119"/>
      <c r="H46" s="119"/>
      <c r="I46" s="121"/>
      <c r="J46" s="44" t="str">
        <f>IF(OR(Account_Type="SECURED - JOB", Account_Type="UNSECURED - JOB"), "STATE*", "STATE")</f>
        <v>STATE*</v>
      </c>
      <c r="K46" s="118" t="str">
        <f>IF(OR(Account_Type="SECURED - JOB", Account_Type="UNSECURED - JOB"), "ZIP CODE*", "ZIP CODE")</f>
        <v>ZIP CODE*</v>
      </c>
      <c r="L46" s="119"/>
      <c r="M46" s="119"/>
      <c r="N46" s="119"/>
      <c r="O46" s="120"/>
      <c r="P46" s="8"/>
      <c r="Q46" s="8"/>
      <c r="R46" s="9"/>
      <c r="S46" s="9"/>
      <c r="T46" s="9"/>
    </row>
    <row r="47" spans="1:20" ht="19.5" customHeight="1" thickBot="1" x14ac:dyDescent="0.25">
      <c r="A47" s="212"/>
      <c r="B47" s="295"/>
      <c r="C47" s="296"/>
      <c r="D47" s="296"/>
      <c r="E47" s="296"/>
      <c r="F47" s="296"/>
      <c r="G47" s="296"/>
      <c r="H47" s="296"/>
      <c r="I47" s="297"/>
      <c r="J47" s="56"/>
      <c r="K47" s="220"/>
      <c r="L47" s="221"/>
      <c r="M47" s="12" t="s">
        <v>25</v>
      </c>
      <c r="N47" s="218"/>
      <c r="O47" s="219"/>
      <c r="P47" s="8"/>
      <c r="Q47" s="8"/>
      <c r="R47" s="9"/>
      <c r="S47" s="9"/>
      <c r="T47" s="9"/>
    </row>
    <row r="48" spans="1:20" ht="9.1999999999999993" customHeight="1" x14ac:dyDescent="0.2">
      <c r="A48" s="211" t="s">
        <v>6</v>
      </c>
      <c r="B48" s="143" t="str">
        <f>IF(OR(Account_Type="SECURED - JOB",Account_Type="UNSECURED - JOB"), "NAME*", "NAME")</f>
        <v>NAME*</v>
      </c>
      <c r="C48" s="190"/>
      <c r="D48" s="190"/>
      <c r="E48" s="190"/>
      <c r="F48" s="190"/>
      <c r="G48" s="190"/>
      <c r="H48" s="190"/>
      <c r="I48" s="191"/>
      <c r="J48" s="143" t="s">
        <v>8</v>
      </c>
      <c r="K48" s="190"/>
      <c r="L48" s="190"/>
      <c r="M48" s="190"/>
      <c r="N48" s="190"/>
      <c r="O48" s="145"/>
      <c r="P48" s="8"/>
      <c r="Q48" s="8"/>
      <c r="R48" s="9"/>
      <c r="S48" s="9"/>
      <c r="T48" s="9"/>
    </row>
    <row r="49" spans="1:20" ht="19.5" customHeight="1" x14ac:dyDescent="0.2">
      <c r="A49" s="212"/>
      <c r="B49" s="98"/>
      <c r="C49" s="99"/>
      <c r="D49" s="99"/>
      <c r="E49" s="99"/>
      <c r="F49" s="99"/>
      <c r="G49" s="99"/>
      <c r="H49" s="99"/>
      <c r="I49" s="100"/>
      <c r="J49" s="98"/>
      <c r="K49" s="99"/>
      <c r="L49" s="99"/>
      <c r="M49" s="99"/>
      <c r="N49" s="99"/>
      <c r="O49" s="149"/>
      <c r="P49" s="8"/>
      <c r="Q49" s="8"/>
      <c r="R49" s="9"/>
      <c r="S49" s="9"/>
      <c r="T49" s="9"/>
    </row>
    <row r="50" spans="1:20" ht="9.1999999999999993" customHeight="1" x14ac:dyDescent="0.2">
      <c r="A50" s="212"/>
      <c r="B50" s="118" t="str">
        <f>IF(OR(Account_Type="SECURED - JOB",Account_Type="UNSECURED - JOB"), "ADDRESS*", "ADDRESS")</f>
        <v>ADDRESS*</v>
      </c>
      <c r="C50" s="102"/>
      <c r="D50" s="102"/>
      <c r="E50" s="102"/>
      <c r="F50" s="102"/>
      <c r="G50" s="102"/>
      <c r="H50" s="102"/>
      <c r="I50" s="103"/>
      <c r="J50" s="118" t="str">
        <f>IF(OR(Account_Type="SECURED - JOB", Account_Type="UNSECURED - JOB"), "PHONE NUMBER*", "PHONE NUMBER")</f>
        <v>PHONE NUMBER*</v>
      </c>
      <c r="K50" s="102"/>
      <c r="L50" s="102"/>
      <c r="M50" s="102"/>
      <c r="N50" s="102"/>
      <c r="O50" s="129"/>
      <c r="P50" s="8"/>
      <c r="Q50" s="8"/>
      <c r="R50" s="9"/>
      <c r="S50" s="9"/>
      <c r="T50" s="9"/>
    </row>
    <row r="51" spans="1:20" ht="19.5" customHeight="1" x14ac:dyDescent="0.2">
      <c r="A51" s="212"/>
      <c r="B51" s="98"/>
      <c r="C51" s="99"/>
      <c r="D51" s="99"/>
      <c r="E51" s="99"/>
      <c r="F51" s="99"/>
      <c r="G51" s="99"/>
      <c r="H51" s="99"/>
      <c r="I51" s="100"/>
      <c r="J51" s="260"/>
      <c r="K51" s="214"/>
      <c r="L51" s="214"/>
      <c r="M51" s="214"/>
      <c r="N51" s="214"/>
      <c r="O51" s="215"/>
      <c r="P51" s="8"/>
      <c r="Q51" s="8"/>
      <c r="R51" s="9"/>
      <c r="S51" s="9"/>
      <c r="T51" s="9"/>
    </row>
    <row r="52" spans="1:20" ht="9.1999999999999993" customHeight="1" x14ac:dyDescent="0.2">
      <c r="A52" s="212"/>
      <c r="B52" s="118" t="str">
        <f>IF(OR(Account_Type="SECURED - JOB",Account_Type="UNSECURED - JOB"), "CITY*", "CITY")</f>
        <v>CITY*</v>
      </c>
      <c r="C52" s="119"/>
      <c r="D52" s="119"/>
      <c r="E52" s="119"/>
      <c r="F52" s="119"/>
      <c r="G52" s="119"/>
      <c r="H52" s="119"/>
      <c r="I52" s="121"/>
      <c r="J52" s="44" t="str">
        <f>IF(OR(Account_Type="SECURED - JOB", Account_Type="UNSECURED - JOB"), "STATE*", "STATE")</f>
        <v>STATE*</v>
      </c>
      <c r="K52" s="118" t="str">
        <f>IF(OR(Account_Type="SECURED - JOB", Account_Type="UNSECURED - JOB"), "ZIP CODE*", "ZIP CODE")</f>
        <v>ZIP CODE*</v>
      </c>
      <c r="L52" s="119"/>
      <c r="M52" s="119"/>
      <c r="N52" s="119"/>
      <c r="O52" s="120"/>
      <c r="P52" s="8"/>
      <c r="Q52" s="8"/>
      <c r="R52" s="9"/>
      <c r="S52" s="9"/>
      <c r="T52" s="9"/>
    </row>
    <row r="53" spans="1:20" ht="19.5" customHeight="1" thickBot="1" x14ac:dyDescent="0.25">
      <c r="A53" s="222"/>
      <c r="B53" s="138"/>
      <c r="C53" s="139"/>
      <c r="D53" s="139"/>
      <c r="E53" s="139"/>
      <c r="F53" s="139"/>
      <c r="G53" s="139"/>
      <c r="H53" s="139"/>
      <c r="I53" s="185"/>
      <c r="J53" s="16"/>
      <c r="K53" s="252"/>
      <c r="L53" s="253"/>
      <c r="M53" s="13" t="s">
        <v>25</v>
      </c>
      <c r="N53" s="218"/>
      <c r="O53" s="219"/>
      <c r="P53" s="8"/>
      <c r="Q53" s="8"/>
      <c r="R53" s="9"/>
      <c r="S53" s="9"/>
      <c r="T53" s="9"/>
    </row>
    <row r="54" spans="1:20" ht="9.1999999999999993" customHeight="1" x14ac:dyDescent="0.2">
      <c r="A54" s="211" t="s">
        <v>155</v>
      </c>
      <c r="B54" s="255" t="s">
        <v>146</v>
      </c>
      <c r="C54" s="256"/>
      <c r="D54" s="257"/>
      <c r="E54" s="287" t="s">
        <v>248</v>
      </c>
      <c r="F54" s="288"/>
      <c r="G54" s="288"/>
      <c r="H54" s="289" t="s">
        <v>249</v>
      </c>
      <c r="I54" s="256"/>
      <c r="J54" s="257"/>
      <c r="K54" s="289" t="s">
        <v>250</v>
      </c>
      <c r="L54" s="256"/>
      <c r="M54" s="256"/>
      <c r="N54" s="256"/>
      <c r="O54" s="290"/>
      <c r="P54" s="8"/>
      <c r="Q54" s="8"/>
      <c r="R54" s="9"/>
      <c r="S54" s="9"/>
      <c r="T54" s="9"/>
    </row>
    <row r="55" spans="1:20" ht="19.5" customHeight="1" thickBot="1" x14ac:dyDescent="0.25">
      <c r="A55" s="212"/>
      <c r="B55" s="216"/>
      <c r="C55" s="258"/>
      <c r="D55" s="259"/>
      <c r="E55" s="127" t="s">
        <v>138</v>
      </c>
      <c r="F55" s="128"/>
      <c r="G55" s="128"/>
      <c r="H55" s="127"/>
      <c r="I55" s="128"/>
      <c r="J55" s="128"/>
      <c r="K55" s="127"/>
      <c r="L55" s="128"/>
      <c r="M55" s="128"/>
      <c r="N55" s="128"/>
      <c r="O55" s="291"/>
      <c r="P55" s="8"/>
      <c r="Q55" s="8"/>
      <c r="R55" s="9"/>
      <c r="S55" s="9"/>
      <c r="T55" s="9"/>
    </row>
    <row r="56" spans="1:20" ht="9.1999999999999993" customHeight="1" x14ac:dyDescent="0.2">
      <c r="A56" s="254"/>
      <c r="B56" s="280" t="s">
        <v>141</v>
      </c>
      <c r="C56" s="281"/>
      <c r="D56" s="282"/>
      <c r="E56" s="280" t="s">
        <v>142</v>
      </c>
      <c r="F56" s="283"/>
      <c r="G56" s="280" t="s">
        <v>143</v>
      </c>
      <c r="H56" s="284"/>
      <c r="I56" s="284"/>
      <c r="J56" s="285" t="s">
        <v>153</v>
      </c>
      <c r="K56" s="281"/>
      <c r="L56" s="285" t="s">
        <v>144</v>
      </c>
      <c r="M56" s="281"/>
      <c r="N56" s="281"/>
      <c r="O56" s="286"/>
      <c r="P56" s="8"/>
      <c r="Q56" s="8"/>
      <c r="R56" s="9"/>
      <c r="S56" s="9"/>
      <c r="T56" s="9"/>
    </row>
    <row r="57" spans="1:20" ht="19.5" customHeight="1" thickBot="1" x14ac:dyDescent="0.25">
      <c r="A57" s="212"/>
      <c r="B57" s="261"/>
      <c r="C57" s="262"/>
      <c r="D57" s="263"/>
      <c r="E57" s="261"/>
      <c r="F57" s="262"/>
      <c r="G57" s="264"/>
      <c r="H57" s="265"/>
      <c r="I57" s="265"/>
      <c r="J57" s="264"/>
      <c r="K57" s="266"/>
      <c r="L57" s="267"/>
      <c r="M57" s="268"/>
      <c r="N57" s="268"/>
      <c r="O57" s="269"/>
      <c r="P57" s="8"/>
      <c r="Q57" s="8"/>
      <c r="R57" s="9"/>
      <c r="S57" s="9"/>
      <c r="T57" s="9"/>
    </row>
    <row r="58" spans="1:20" ht="19.5" customHeight="1" x14ac:dyDescent="0.2">
      <c r="A58" s="254"/>
      <c r="B58" s="276" t="s">
        <v>156</v>
      </c>
      <c r="C58" s="277"/>
      <c r="D58" s="277"/>
      <c r="E58" s="277"/>
      <c r="F58" s="277"/>
      <c r="G58" s="277"/>
      <c r="H58" s="277"/>
      <c r="I58" s="277"/>
      <c r="J58" s="277"/>
      <c r="K58" s="277"/>
      <c r="L58" s="277"/>
      <c r="M58" s="277"/>
      <c r="N58" s="277"/>
      <c r="O58" s="278"/>
      <c r="P58" s="8"/>
      <c r="Q58" s="8"/>
      <c r="R58" s="9"/>
      <c r="S58" s="9"/>
      <c r="T58" s="9"/>
    </row>
    <row r="59" spans="1:20" ht="35.25" customHeight="1" thickBot="1" x14ac:dyDescent="0.25">
      <c r="A59" s="222"/>
      <c r="B59" s="279"/>
      <c r="C59" s="268"/>
      <c r="D59" s="268"/>
      <c r="E59" s="268"/>
      <c r="F59" s="268"/>
      <c r="G59" s="268"/>
      <c r="H59" s="268"/>
      <c r="I59" s="268"/>
      <c r="J59" s="268"/>
      <c r="K59" s="268"/>
      <c r="L59" s="268"/>
      <c r="M59" s="268"/>
      <c r="N59" s="268"/>
      <c r="O59" s="269"/>
      <c r="P59" s="8"/>
      <c r="Q59" s="8"/>
      <c r="R59" s="9"/>
      <c r="S59" s="9"/>
      <c r="T59" s="9"/>
    </row>
    <row r="60" spans="1:20" ht="12.75" customHeight="1" x14ac:dyDescent="0.2">
      <c r="A60" s="251" t="s">
        <v>242</v>
      </c>
      <c r="B60" s="72" t="s">
        <v>156</v>
      </c>
      <c r="C60" s="73"/>
      <c r="D60" s="73"/>
      <c r="E60" s="73"/>
      <c r="F60" s="73"/>
      <c r="G60" s="73"/>
      <c r="H60" s="73"/>
      <c r="I60" s="73"/>
      <c r="J60" s="73"/>
      <c r="K60" s="73"/>
      <c r="L60" s="73"/>
      <c r="M60" s="73"/>
      <c r="N60" s="73"/>
      <c r="O60" s="74"/>
      <c r="P60" s="5"/>
      <c r="Q60" s="5"/>
    </row>
    <row r="61" spans="1:20" ht="12.75" customHeight="1" x14ac:dyDescent="0.2">
      <c r="A61" s="212"/>
      <c r="B61" s="75"/>
      <c r="C61" s="76"/>
      <c r="D61" s="76"/>
      <c r="E61" s="76"/>
      <c r="F61" s="76"/>
      <c r="G61" s="76"/>
      <c r="H61" s="76"/>
      <c r="I61" s="76"/>
      <c r="J61" s="76"/>
      <c r="K61" s="76"/>
      <c r="L61" s="76"/>
      <c r="M61" s="76"/>
      <c r="N61" s="76"/>
      <c r="O61" s="77"/>
    </row>
    <row r="62" spans="1:20" ht="12.75" customHeight="1" x14ac:dyDescent="0.2">
      <c r="A62" s="212"/>
      <c r="B62" s="78"/>
      <c r="C62" s="76"/>
      <c r="D62" s="76"/>
      <c r="E62" s="76"/>
      <c r="F62" s="76"/>
      <c r="G62" s="76"/>
      <c r="H62" s="76"/>
      <c r="I62" s="76"/>
      <c r="J62" s="76"/>
      <c r="K62" s="76"/>
      <c r="L62" s="76"/>
      <c r="M62" s="76"/>
      <c r="N62" s="76"/>
      <c r="O62" s="77"/>
    </row>
    <row r="63" spans="1:20" ht="13.5" customHeight="1" thickBot="1" x14ac:dyDescent="0.25">
      <c r="A63" s="222"/>
      <c r="B63" s="79"/>
      <c r="C63" s="80"/>
      <c r="D63" s="80"/>
      <c r="E63" s="80"/>
      <c r="F63" s="80"/>
      <c r="G63" s="80"/>
      <c r="H63" s="80"/>
      <c r="I63" s="80"/>
      <c r="J63" s="80"/>
      <c r="K63" s="80"/>
      <c r="L63" s="80"/>
      <c r="M63" s="80"/>
      <c r="N63" s="80"/>
      <c r="O63" s="81"/>
    </row>
    <row r="64" spans="1:20" ht="12.75" customHeight="1" x14ac:dyDescent="0.2">
      <c r="A64" s="51" t="s">
        <v>251</v>
      </c>
    </row>
    <row r="65" spans="1:1" ht="12.75" customHeight="1" x14ac:dyDescent="0.2">
      <c r="A65" s="50"/>
    </row>
    <row r="66" spans="1:1" ht="12.75" customHeight="1" x14ac:dyDescent="0.2">
      <c r="A66" s="50"/>
    </row>
    <row r="69" spans="1:1" ht="9.1999999999999993" customHeight="1" x14ac:dyDescent="0.2"/>
  </sheetData>
  <sheetProtection algorithmName="SHA-512" hashValue="Mea4wGC/N1JnUZj+MZNCmXz5E2GG6jwpmehD3hlJzEku+4njonMyJ2OFkNEzz+YZj41NpSnXckLME9HY1xv8wQ==" saltValue="42eXQrhA6RTv1q9Blx751A==" spinCount="100000" sheet="1" objects="1" scenarios="1"/>
  <dataConsolidate/>
  <mergeCells count="156">
    <mergeCell ref="B57:D57"/>
    <mergeCell ref="E57:F57"/>
    <mergeCell ref="G57:I57"/>
    <mergeCell ref="J57:K57"/>
    <mergeCell ref="L57:O57"/>
    <mergeCell ref="B3:D3"/>
    <mergeCell ref="B2:D2"/>
    <mergeCell ref="B58:O58"/>
    <mergeCell ref="B59:O59"/>
    <mergeCell ref="B56:D56"/>
    <mergeCell ref="E56:F56"/>
    <mergeCell ref="G56:I56"/>
    <mergeCell ref="J56:K56"/>
    <mergeCell ref="L56:O56"/>
    <mergeCell ref="E54:G54"/>
    <mergeCell ref="H54:J54"/>
    <mergeCell ref="K54:O54"/>
    <mergeCell ref="H55:J55"/>
    <mergeCell ref="K55:O55"/>
    <mergeCell ref="J43:O43"/>
    <mergeCell ref="J44:O44"/>
    <mergeCell ref="J45:O45"/>
    <mergeCell ref="B44:I44"/>
    <mergeCell ref="B47:I47"/>
    <mergeCell ref="Q26:T29"/>
    <mergeCell ref="Q20:T23"/>
    <mergeCell ref="Q10:T13"/>
    <mergeCell ref="Q15:T18"/>
    <mergeCell ref="A60:A63"/>
    <mergeCell ref="N53:O53"/>
    <mergeCell ref="K53:L53"/>
    <mergeCell ref="K52:O52"/>
    <mergeCell ref="A54:A59"/>
    <mergeCell ref="B54:D54"/>
    <mergeCell ref="B55:D55"/>
    <mergeCell ref="B53:I53"/>
    <mergeCell ref="A48:A53"/>
    <mergeCell ref="J51:O51"/>
    <mergeCell ref="J48:O48"/>
    <mergeCell ref="J49:O49"/>
    <mergeCell ref="J50:O50"/>
    <mergeCell ref="B52:I52"/>
    <mergeCell ref="B49:I49"/>
    <mergeCell ref="B50:I50"/>
    <mergeCell ref="B51:I51"/>
    <mergeCell ref="B42:I42"/>
    <mergeCell ref="B43:I43"/>
    <mergeCell ref="J42:O42"/>
    <mergeCell ref="B1:F1"/>
    <mergeCell ref="A42:A47"/>
    <mergeCell ref="J38:O38"/>
    <mergeCell ref="B39:I39"/>
    <mergeCell ref="J39:O39"/>
    <mergeCell ref="J2:K2"/>
    <mergeCell ref="J3:K3"/>
    <mergeCell ref="B28:F28"/>
    <mergeCell ref="B29:F29"/>
    <mergeCell ref="B30:O30"/>
    <mergeCell ref="N47:O47"/>
    <mergeCell ref="K47:L47"/>
    <mergeCell ref="K46:O46"/>
    <mergeCell ref="B46:I46"/>
    <mergeCell ref="B37:H37"/>
    <mergeCell ref="A14:A19"/>
    <mergeCell ref="A20:A29"/>
    <mergeCell ref="A30:A35"/>
    <mergeCell ref="A36:A41"/>
    <mergeCell ref="K40:O40"/>
    <mergeCell ref="B45:I45"/>
    <mergeCell ref="A4:A13"/>
    <mergeCell ref="B14:J14"/>
    <mergeCell ref="B40:I40"/>
    <mergeCell ref="B48:I48"/>
    <mergeCell ref="B41:I41"/>
    <mergeCell ref="K41:L41"/>
    <mergeCell ref="N41:O41"/>
    <mergeCell ref="G29:J29"/>
    <mergeCell ref="K28:O28"/>
    <mergeCell ref="K29:O29"/>
    <mergeCell ref="J34:O34"/>
    <mergeCell ref="J35:O35"/>
    <mergeCell ref="G34:I34"/>
    <mergeCell ref="G35:I35"/>
    <mergeCell ref="B31:O33"/>
    <mergeCell ref="G28:J28"/>
    <mergeCell ref="I36:O36"/>
    <mergeCell ref="I37:O37"/>
    <mergeCell ref="B38:I38"/>
    <mergeCell ref="B36:H36"/>
    <mergeCell ref="B34:F34"/>
    <mergeCell ref="B35:F35"/>
    <mergeCell ref="K25:O25"/>
    <mergeCell ref="G27:O27"/>
    <mergeCell ref="G26:O26"/>
    <mergeCell ref="B23:O23"/>
    <mergeCell ref="B20:J20"/>
    <mergeCell ref="B21:J21"/>
    <mergeCell ref="K21:L21"/>
    <mergeCell ref="M21:O21"/>
    <mergeCell ref="R4:R5"/>
    <mergeCell ref="B24:F24"/>
    <mergeCell ref="B26:F26"/>
    <mergeCell ref="Q9:T9"/>
    <mergeCell ref="Q8:T8"/>
    <mergeCell ref="Q4:Q5"/>
    <mergeCell ref="B18:I18"/>
    <mergeCell ref="B27:F27"/>
    <mergeCell ref="B15:J15"/>
    <mergeCell ref="B25:F25"/>
    <mergeCell ref="B16:J16"/>
    <mergeCell ref="B17:J17"/>
    <mergeCell ref="K16:O16"/>
    <mergeCell ref="K15:O15"/>
    <mergeCell ref="K17:O17"/>
    <mergeCell ref="N19:O19"/>
    <mergeCell ref="K5:O5"/>
    <mergeCell ref="B12:D12"/>
    <mergeCell ref="E12:J12"/>
    <mergeCell ref="E13:J13"/>
    <mergeCell ref="B22:O22"/>
    <mergeCell ref="B8:O8"/>
    <mergeCell ref="K14:O14"/>
    <mergeCell ref="K6:O6"/>
    <mergeCell ref="K7:O7"/>
    <mergeCell ref="H6:J6"/>
    <mergeCell ref="H7:J7"/>
    <mergeCell ref="K12:O12"/>
    <mergeCell ref="K13:O13"/>
    <mergeCell ref="K20:L20"/>
    <mergeCell ref="M20:O20"/>
    <mergeCell ref="B19:I19"/>
    <mergeCell ref="K19:L19"/>
    <mergeCell ref="B60:O60"/>
    <mergeCell ref="B61:O63"/>
    <mergeCell ref="L2:O2"/>
    <mergeCell ref="L3:O3"/>
    <mergeCell ref="H2:I2"/>
    <mergeCell ref="H3:I3"/>
    <mergeCell ref="B4:G4"/>
    <mergeCell ref="B5:G5"/>
    <mergeCell ref="B7:G7"/>
    <mergeCell ref="B6:G6"/>
    <mergeCell ref="H4:J4"/>
    <mergeCell ref="H5:J5"/>
    <mergeCell ref="B9:O9"/>
    <mergeCell ref="B13:D13"/>
    <mergeCell ref="N11:O11"/>
    <mergeCell ref="K11:L11"/>
    <mergeCell ref="B11:I11"/>
    <mergeCell ref="K18:O18"/>
    <mergeCell ref="H24:J24"/>
    <mergeCell ref="B10:I10"/>
    <mergeCell ref="K10:O10"/>
    <mergeCell ref="E55:G55"/>
    <mergeCell ref="K24:O24"/>
    <mergeCell ref="K4:O4"/>
  </mergeCells>
  <phoneticPr fontId="0" type="noConversion"/>
  <conditionalFormatting sqref="B22:B25 G24:H25 B34:B35 J34:J35 K46 J50:J51 J52:K53 G34:G35 J44:J46 J47:K47 B42:B53">
    <cfRule type="expression" dxfId="0" priority="53">
      <formula>OR($E$55 = "SECURED - JOB", $E$55 = "UNSECURED - JOB")</formula>
    </cfRule>
  </conditionalFormatting>
  <dataValidations count="6">
    <dataValidation type="custom" allowBlank="1" showInputMessage="1" showErrorMessage="1" errorTitle="Input Error - Zip Code" error="The second portion of the Zip Code must either be blank or 4 characters and be between 0 and 9999. _x000a__x000a_Please verify your entry." sqref="M41 M11 I25 M53 M47 M19" xr:uid="{00000000-0002-0000-0000-000000000000}">
      <formula1>AND(LEN(I11)=4, I11&gt;0, I11&lt;=9999)</formula1>
    </dataValidation>
    <dataValidation allowBlank="1" showInputMessage="1" showErrorMessage="1" errorTitle="Input Error - Special Characters" error="The Customer - Name field cannot accept the following special characters:_x000a_\ / : * ? &quot; &lt; &gt; |_x000a__x000a_Max Character Limit: 255" sqref="U26:W26" xr:uid="{00000000-0002-0000-0000-000001000000}"/>
    <dataValidation type="textLength" operator="lessThanOrEqual" allowBlank="1" showInputMessage="1" showErrorMessage="1" errorTitle="Input Error - Notes" error="Max character limt: 255" sqref="B60 B58" xr:uid="{00000000-0002-0000-0000-000002000000}">
      <formula1>255</formula1>
    </dataValidation>
    <dataValidation type="custom" allowBlank="1" showInputMessage="1" showErrorMessage="1" errorTitle="PC Confirmation Email" error="Please enter a valid email address. If you are entering multiple emails, seperate each one with a comma._x000a__x000a_E.g. email1@ced.com, email2@ced.com_x000a__x000a_Max character limit: 255" sqref="U9" xr:uid="{00000000-0002-0000-0000-000003000000}">
      <formula1>AND(ISNUMBER(MATCH("*@*.?*",U9,0)),LEN(U9) &lt;= 255)</formula1>
    </dataValidation>
    <dataValidation type="list" allowBlank="1" showInputMessage="1" sqref="K25" xr:uid="{00000000-0002-0000-0000-000004000000}">
      <formula1>"YES"</formula1>
    </dataValidation>
    <dataValidation allowBlank="1" showInputMessage="1" sqref="K20:M21 N21:O21" xr:uid="{4DB77783-9795-4C2E-893D-00A0C055121E}"/>
  </dataValidations>
  <pageMargins left="0.25" right="0.25" top="0.25" bottom="0.25" header="0.5" footer="0.5"/>
  <pageSetup scale="59" orientation="portrait" horizontalDpi="4294967294"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open_Email">
                <anchor moveWithCells="1" sizeWithCells="1">
                  <from>
                    <xdr:col>16</xdr:col>
                    <xdr:colOff>9525</xdr:colOff>
                    <xdr:row>9</xdr:row>
                    <xdr:rowOff>9525</xdr:rowOff>
                  </from>
                  <to>
                    <xdr:col>19</xdr:col>
                    <xdr:colOff>600075</xdr:colOff>
                    <xdr:row>12</xdr:row>
                    <xdr:rowOff>238125</xdr:rowOff>
                  </to>
                </anchor>
              </controlPr>
            </control>
          </mc:Choice>
        </mc:AlternateContent>
        <mc:AlternateContent xmlns:mc="http://schemas.openxmlformats.org/markup-compatibility/2006">
          <mc:Choice Requires="x14">
            <control shapeId="1028" r:id="rId5" name="Button 4">
              <controlPr defaultSize="0" print="0" autoFill="0" autoPict="0" macro="[0]!RPA_Email">
                <anchor moveWithCells="1" sizeWithCells="1">
                  <from>
                    <xdr:col>16</xdr:col>
                    <xdr:colOff>9525</xdr:colOff>
                    <xdr:row>19</xdr:row>
                    <xdr:rowOff>9525</xdr:rowOff>
                  </from>
                  <to>
                    <xdr:col>19</xdr:col>
                    <xdr:colOff>600075</xdr:colOff>
                    <xdr:row>23</xdr:row>
                    <xdr:rowOff>9525</xdr:rowOff>
                  </to>
                </anchor>
              </controlPr>
            </control>
          </mc:Choice>
        </mc:AlternateContent>
        <mc:AlternateContent xmlns:mc="http://schemas.openxmlformats.org/markup-compatibility/2006">
          <mc:Choice Requires="x14">
            <control shapeId="1029" r:id="rId6" name="Button 5">
              <controlPr defaultSize="0" print="0" autoFill="0" autoPict="0" macro="[0]!Sheet1.Validator">
                <anchor moveWithCells="1" sizeWithCells="1">
                  <from>
                    <xdr:col>16</xdr:col>
                    <xdr:colOff>9525</xdr:colOff>
                    <xdr:row>14</xdr:row>
                    <xdr:rowOff>9525</xdr:rowOff>
                  </from>
                  <to>
                    <xdr:col>19</xdr:col>
                    <xdr:colOff>600075</xdr:colOff>
                    <xdr:row>17</xdr:row>
                    <xdr:rowOff>95250</xdr:rowOff>
                  </to>
                </anchor>
              </controlPr>
            </control>
          </mc:Choice>
        </mc:AlternateContent>
        <mc:AlternateContent xmlns:mc="http://schemas.openxmlformats.org/markup-compatibility/2006">
          <mc:Choice Requires="x14">
            <control shapeId="1031" r:id="rId7" name="Button 7">
              <controlPr defaultSize="0" print="0" autoFill="0" autoPict="0" macro="[0]!Import">
                <anchor moveWithCells="1" sizeWithCells="1">
                  <from>
                    <xdr:col>16</xdr:col>
                    <xdr:colOff>9525</xdr:colOff>
                    <xdr:row>25</xdr:row>
                    <xdr:rowOff>19050</xdr:rowOff>
                  </from>
                  <to>
                    <xdr:col>19</xdr:col>
                    <xdr:colOff>600075</xdr:colOff>
                    <xdr:row>28</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xr:uid="{F8BA0544-9BBB-4000-94DF-7F527F1D512A}">
          <x14:formula1>
            <xm:f>'Validation Page'!D2:D8</xm:f>
          </x14:formula1>
          <xm:sqref>E55:G55</xm:sqref>
        </x14:dataValidation>
        <x14:dataValidation type="list" allowBlank="1" showInputMessage="1" error="rterte" xr:uid="{00000000-0002-0000-0000-000006000000}">
          <x14:formula1>
            <xm:f>'Validation Page'!B2:B52</xm:f>
          </x14:formula1>
          <xm:sqref>J11</xm:sqref>
        </x14:dataValidation>
        <x14:dataValidation type="list" allowBlank="1" showInputMessage="1" xr:uid="{00000000-0002-0000-0000-000007000000}">
          <x14:formula1>
            <xm:f>'Validation Page'!B2:B52</xm:f>
          </x14:formula1>
          <xm:sqref>J19</xm:sqref>
        </x14:dataValidation>
        <x14:dataValidation type="list" allowBlank="1" showInputMessage="1" xr:uid="{00000000-0002-0000-0000-000008000000}">
          <x14:formula1>
            <xm:f>'Validation Page'!B2:B52</xm:f>
          </x14:formula1>
          <xm:sqref>G25</xm:sqref>
        </x14:dataValidation>
        <x14:dataValidation type="list" allowBlank="1" showInputMessage="1" xr:uid="{00000000-0002-0000-0000-000009000000}">
          <x14:formula1>
            <xm:f>'Validation Page'!B2:B52</xm:f>
          </x14:formula1>
          <xm:sqref>J41</xm:sqref>
        </x14:dataValidation>
        <x14:dataValidation type="list" allowBlank="1" showInputMessage="1" xr:uid="{00000000-0002-0000-0000-00000A000000}">
          <x14:formula1>
            <xm:f>'Validation Page'!B2:B52</xm:f>
          </x14:formula1>
          <xm:sqref>J47</xm:sqref>
        </x14:dataValidation>
        <x14:dataValidation type="list" allowBlank="1" showInputMessage="1" xr:uid="{00000000-0002-0000-0000-00000B000000}">
          <x14:formula1>
            <xm:f>'Validation Page'!B2:B52</xm:f>
          </x14:formula1>
          <xm:sqref>J53</xm:sqref>
        </x14:dataValidation>
        <x14:dataValidation type="list" allowBlank="1" showInputMessage="1" showErrorMessage="1" error="Please select from the drop list" xr:uid="{24F9986B-127A-4554-9511-E17ED8A02D41}">
          <x14:formula1>
            <xm:f>'Validation Page'!$F$2:$F$8</xm:f>
          </x14:formula1>
          <xm:sqref>H55:J55</xm:sqref>
        </x14:dataValidation>
        <x14:dataValidation type="list" allowBlank="1" showInputMessage="1" showErrorMessage="1" error="Please select from the drop list._x000a_" xr:uid="{86E812BC-664C-43C6-A05A-EDCA274F903F}">
          <x14:formula1>
            <xm:f>'Validation Page'!$H$2:$H$7</xm:f>
          </x14:formula1>
          <xm:sqref>K55:O55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2"/>
  <sheetViews>
    <sheetView workbookViewId="0">
      <selection sqref="A1:J11"/>
    </sheetView>
  </sheetViews>
  <sheetFormatPr defaultRowHeight="12.75" x14ac:dyDescent="0.2"/>
  <cols>
    <col min="1" max="1" width="11.42578125" customWidth="1"/>
    <col min="4" max="4" width="13.5703125" bestFit="1" customWidth="1"/>
    <col min="6" max="6" width="18.85546875" bestFit="1" customWidth="1"/>
    <col min="8" max="8" width="18.42578125" bestFit="1" customWidth="1"/>
  </cols>
  <sheetData>
    <row r="1" spans="1:8" ht="22.5" x14ac:dyDescent="0.2">
      <c r="A1" s="1" t="s">
        <v>27</v>
      </c>
      <c r="B1" s="1" t="s">
        <v>28</v>
      </c>
      <c r="D1" s="4" t="s">
        <v>129</v>
      </c>
      <c r="F1" s="4" t="s">
        <v>252</v>
      </c>
      <c r="H1" s="4" t="s">
        <v>253</v>
      </c>
    </row>
    <row r="2" spans="1:8" x14ac:dyDescent="0.2">
      <c r="A2" s="2" t="s">
        <v>29</v>
      </c>
      <c r="B2" s="2" t="s">
        <v>30</v>
      </c>
      <c r="D2" s="3" t="s">
        <v>162</v>
      </c>
      <c r="F2" t="s">
        <v>254</v>
      </c>
      <c r="H2" t="s">
        <v>255</v>
      </c>
    </row>
    <row r="3" spans="1:8" x14ac:dyDescent="0.2">
      <c r="A3" s="2" t="s">
        <v>31</v>
      </c>
      <c r="B3" s="2" t="s">
        <v>32</v>
      </c>
      <c r="D3" s="3" t="s">
        <v>138</v>
      </c>
      <c r="F3" t="s">
        <v>256</v>
      </c>
      <c r="H3" t="s">
        <v>257</v>
      </c>
    </row>
    <row r="4" spans="1:8" x14ac:dyDescent="0.2">
      <c r="A4" s="2" t="s">
        <v>33</v>
      </c>
      <c r="B4" s="2" t="s">
        <v>34</v>
      </c>
      <c r="D4" s="3" t="s">
        <v>132</v>
      </c>
      <c r="F4" t="s">
        <v>258</v>
      </c>
      <c r="H4" t="s">
        <v>259</v>
      </c>
    </row>
    <row r="5" spans="1:8" x14ac:dyDescent="0.2">
      <c r="A5" s="2" t="s">
        <v>35</v>
      </c>
      <c r="B5" s="2" t="s">
        <v>36</v>
      </c>
      <c r="D5" s="3" t="s">
        <v>130</v>
      </c>
      <c r="F5" t="s">
        <v>260</v>
      </c>
      <c r="H5" t="s">
        <v>261</v>
      </c>
    </row>
    <row r="6" spans="1:8" ht="22.5" x14ac:dyDescent="0.2">
      <c r="A6" s="2" t="s">
        <v>37</v>
      </c>
      <c r="B6" s="2" t="s">
        <v>38</v>
      </c>
      <c r="D6" s="3" t="s">
        <v>137</v>
      </c>
      <c r="F6" t="s">
        <v>262</v>
      </c>
      <c r="H6" t="s">
        <v>263</v>
      </c>
    </row>
    <row r="7" spans="1:8" x14ac:dyDescent="0.2">
      <c r="A7" s="2" t="s">
        <v>39</v>
      </c>
      <c r="B7" s="2" t="s">
        <v>40</v>
      </c>
      <c r="D7" s="3" t="s">
        <v>131</v>
      </c>
      <c r="F7" t="s">
        <v>264</v>
      </c>
    </row>
    <row r="8" spans="1:8" ht="22.5" x14ac:dyDescent="0.2">
      <c r="A8" s="2" t="s">
        <v>41</v>
      </c>
      <c r="B8" s="2" t="s">
        <v>42</v>
      </c>
      <c r="D8" s="3" t="s">
        <v>235</v>
      </c>
    </row>
    <row r="9" spans="1:8" ht="33.75" x14ac:dyDescent="0.2">
      <c r="A9" s="2" t="s">
        <v>151</v>
      </c>
      <c r="B9" s="2" t="s">
        <v>152</v>
      </c>
    </row>
    <row r="10" spans="1:8" x14ac:dyDescent="0.2">
      <c r="A10" s="2" t="s">
        <v>43</v>
      </c>
      <c r="B10" s="2" t="s">
        <v>44</v>
      </c>
    </row>
    <row r="11" spans="1:8" x14ac:dyDescent="0.2">
      <c r="A11" s="2" t="s">
        <v>45</v>
      </c>
      <c r="B11" s="2" t="s">
        <v>46</v>
      </c>
    </row>
    <row r="12" spans="1:8" x14ac:dyDescent="0.2">
      <c r="A12" s="2" t="s">
        <v>47</v>
      </c>
      <c r="B12" s="2" t="s">
        <v>48</v>
      </c>
    </row>
    <row r="13" spans="1:8" x14ac:dyDescent="0.2">
      <c r="A13" s="2" t="s">
        <v>49</v>
      </c>
      <c r="B13" s="2" t="s">
        <v>50</v>
      </c>
    </row>
    <row r="14" spans="1:8" x14ac:dyDescent="0.2">
      <c r="A14" s="2" t="s">
        <v>51</v>
      </c>
      <c r="B14" s="2" t="s">
        <v>52</v>
      </c>
    </row>
    <row r="15" spans="1:8" x14ac:dyDescent="0.2">
      <c r="A15" s="2" t="s">
        <v>53</v>
      </c>
      <c r="B15" s="2" t="s">
        <v>54</v>
      </c>
    </row>
    <row r="16" spans="1:8" x14ac:dyDescent="0.2">
      <c r="A16" s="2" t="s">
        <v>55</v>
      </c>
      <c r="B16" s="2" t="s">
        <v>56</v>
      </c>
    </row>
    <row r="17" spans="1:2" x14ac:dyDescent="0.2">
      <c r="A17" s="2" t="s">
        <v>57</v>
      </c>
      <c r="B17" s="2" t="s">
        <v>58</v>
      </c>
    </row>
    <row r="18" spans="1:2" x14ac:dyDescent="0.2">
      <c r="A18" s="2" t="s">
        <v>59</v>
      </c>
      <c r="B18" s="2" t="s">
        <v>60</v>
      </c>
    </row>
    <row r="19" spans="1:2" x14ac:dyDescent="0.2">
      <c r="A19" s="2" t="s">
        <v>61</v>
      </c>
      <c r="B19" s="2" t="s">
        <v>62</v>
      </c>
    </row>
    <row r="20" spans="1:2" x14ac:dyDescent="0.2">
      <c r="A20" s="2" t="s">
        <v>63</v>
      </c>
      <c r="B20" s="2" t="s">
        <v>64</v>
      </c>
    </row>
    <row r="21" spans="1:2" x14ac:dyDescent="0.2">
      <c r="A21" s="2" t="s">
        <v>65</v>
      </c>
      <c r="B21" s="2" t="s">
        <v>66</v>
      </c>
    </row>
    <row r="22" spans="1:2" x14ac:dyDescent="0.2">
      <c r="A22" s="2" t="s">
        <v>67</v>
      </c>
      <c r="B22" s="2" t="s">
        <v>68</v>
      </c>
    </row>
    <row r="23" spans="1:2" ht="22.5" x14ac:dyDescent="0.2">
      <c r="A23" s="2" t="s">
        <v>69</v>
      </c>
      <c r="B23" s="2" t="s">
        <v>70</v>
      </c>
    </row>
    <row r="24" spans="1:2" x14ac:dyDescent="0.2">
      <c r="A24" s="2" t="s">
        <v>71</v>
      </c>
      <c r="B24" s="2" t="s">
        <v>72</v>
      </c>
    </row>
    <row r="25" spans="1:2" ht="22.5" x14ac:dyDescent="0.2">
      <c r="A25" s="2" t="s">
        <v>73</v>
      </c>
      <c r="B25" s="2" t="s">
        <v>74</v>
      </c>
    </row>
    <row r="26" spans="1:2" ht="22.5" x14ac:dyDescent="0.2">
      <c r="A26" s="2" t="s">
        <v>75</v>
      </c>
      <c r="B26" s="2" t="s">
        <v>76</v>
      </c>
    </row>
    <row r="27" spans="1:2" x14ac:dyDescent="0.2">
      <c r="A27" s="2" t="s">
        <v>77</v>
      </c>
      <c r="B27" s="2" t="s">
        <v>78</v>
      </c>
    </row>
    <row r="28" spans="1:2" x14ac:dyDescent="0.2">
      <c r="A28" s="2" t="s">
        <v>79</v>
      </c>
      <c r="B28" s="2" t="s">
        <v>80</v>
      </c>
    </row>
    <row r="29" spans="1:2" x14ac:dyDescent="0.2">
      <c r="A29" s="2" t="s">
        <v>81</v>
      </c>
      <c r="B29" s="2" t="s">
        <v>82</v>
      </c>
    </row>
    <row r="30" spans="1:2" x14ac:dyDescent="0.2">
      <c r="A30" s="2" t="s">
        <v>83</v>
      </c>
      <c r="B30" s="2" t="s">
        <v>84</v>
      </c>
    </row>
    <row r="31" spans="1:2" ht="22.5" x14ac:dyDescent="0.2">
      <c r="A31" s="2" t="s">
        <v>85</v>
      </c>
      <c r="B31" s="2" t="s">
        <v>86</v>
      </c>
    </row>
    <row r="32" spans="1:2" ht="22.5" x14ac:dyDescent="0.2">
      <c r="A32" s="2" t="s">
        <v>87</v>
      </c>
      <c r="B32" s="2" t="s">
        <v>88</v>
      </c>
    </row>
    <row r="33" spans="1:2" ht="22.5" x14ac:dyDescent="0.2">
      <c r="A33" s="2" t="s">
        <v>89</v>
      </c>
      <c r="B33" s="2" t="s">
        <v>90</v>
      </c>
    </row>
    <row r="34" spans="1:2" x14ac:dyDescent="0.2">
      <c r="A34" s="2" t="s">
        <v>91</v>
      </c>
      <c r="B34" s="2" t="s">
        <v>92</v>
      </c>
    </row>
    <row r="35" spans="1:2" ht="22.5" x14ac:dyDescent="0.2">
      <c r="A35" s="2" t="s">
        <v>93</v>
      </c>
      <c r="B35" s="2" t="s">
        <v>94</v>
      </c>
    </row>
    <row r="36" spans="1:2" ht="22.5" x14ac:dyDescent="0.2">
      <c r="A36" s="2" t="s">
        <v>95</v>
      </c>
      <c r="B36" s="2" t="s">
        <v>96</v>
      </c>
    </row>
    <row r="37" spans="1:2" x14ac:dyDescent="0.2">
      <c r="A37" s="2" t="s">
        <v>97</v>
      </c>
      <c r="B37" s="2" t="s">
        <v>98</v>
      </c>
    </row>
    <row r="38" spans="1:2" x14ac:dyDescent="0.2">
      <c r="A38" s="2" t="s">
        <v>99</v>
      </c>
      <c r="B38" s="2" t="s">
        <v>100</v>
      </c>
    </row>
    <row r="39" spans="1:2" x14ac:dyDescent="0.2">
      <c r="A39" s="2" t="s">
        <v>101</v>
      </c>
      <c r="B39" s="2" t="s">
        <v>102</v>
      </c>
    </row>
    <row r="40" spans="1:2" ht="22.5" x14ac:dyDescent="0.2">
      <c r="A40" s="2" t="s">
        <v>103</v>
      </c>
      <c r="B40" s="2" t="s">
        <v>104</v>
      </c>
    </row>
    <row r="41" spans="1:2" ht="22.5" x14ac:dyDescent="0.2">
      <c r="A41" s="2" t="s">
        <v>105</v>
      </c>
      <c r="B41" s="2" t="s">
        <v>106</v>
      </c>
    </row>
    <row r="42" spans="1:2" ht="22.5" x14ac:dyDescent="0.2">
      <c r="A42" s="2" t="s">
        <v>107</v>
      </c>
      <c r="B42" s="2" t="s">
        <v>108</v>
      </c>
    </row>
    <row r="43" spans="1:2" ht="22.5" x14ac:dyDescent="0.2">
      <c r="A43" s="2" t="s">
        <v>109</v>
      </c>
      <c r="B43" s="2" t="s">
        <v>110</v>
      </c>
    </row>
    <row r="44" spans="1:2" x14ac:dyDescent="0.2">
      <c r="A44" s="2" t="s">
        <v>111</v>
      </c>
      <c r="B44" s="2" t="s">
        <v>112</v>
      </c>
    </row>
    <row r="45" spans="1:2" x14ac:dyDescent="0.2">
      <c r="A45" s="2" t="s">
        <v>113</v>
      </c>
      <c r="B45" s="2" t="s">
        <v>114</v>
      </c>
    </row>
    <row r="46" spans="1:2" x14ac:dyDescent="0.2">
      <c r="A46" s="2" t="s">
        <v>115</v>
      </c>
      <c r="B46" s="2" t="s">
        <v>116</v>
      </c>
    </row>
    <row r="47" spans="1:2" x14ac:dyDescent="0.2">
      <c r="A47" s="2" t="s">
        <v>117</v>
      </c>
      <c r="B47" s="2" t="s">
        <v>118</v>
      </c>
    </row>
    <row r="48" spans="1:2" x14ac:dyDescent="0.2">
      <c r="A48" s="2" t="s">
        <v>119</v>
      </c>
      <c r="B48" s="2" t="s">
        <v>120</v>
      </c>
    </row>
    <row r="49" spans="1:2" ht="22.5" x14ac:dyDescent="0.2">
      <c r="A49" s="2" t="s">
        <v>121</v>
      </c>
      <c r="B49" s="2" t="s">
        <v>122</v>
      </c>
    </row>
    <row r="50" spans="1:2" ht="22.5" x14ac:dyDescent="0.2">
      <c r="A50" s="2" t="s">
        <v>123</v>
      </c>
      <c r="B50" s="2" t="s">
        <v>124</v>
      </c>
    </row>
    <row r="51" spans="1:2" ht="22.5" x14ac:dyDescent="0.2">
      <c r="A51" s="2" t="s">
        <v>125</v>
      </c>
      <c r="B51" s="2" t="s">
        <v>126</v>
      </c>
    </row>
    <row r="52" spans="1:2" x14ac:dyDescent="0.2">
      <c r="A52" s="2" t="s">
        <v>127</v>
      </c>
      <c r="B52" s="2" t="s">
        <v>128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Short_x0020_Description xmlns="8529cf1e-72c9-4133-aa6f-2611717bbbfc">Job Information Report - This file may be downloaded to your computer. After completing and printing the document you should not save it so that all fields will clear for its next use.
</Short_x0020_Description>
    <Key_x0020_Words xmlns="8529cf1e-72c9-4133-aa6f-2611717bbbfc" xsi:nil="true"/>
    <FilterViewNumber xmlns="8529cf1e-72c9-4133-aa6f-2611717bbbfc" xsi:nil="true"/>
    <RoutingRuleDescription xmlns="http://schemas.microsoft.com/sharepoint/v3">Job Information Report - This file may be downloaded to your computer. After completing and printing the document you should not save it so that all fields will clear for its next use.</RoutingRuleDescription>
    <Sort_x0020_Order xmlns="8529cf1e-72c9-4133-aa6f-2611717bbbfc" xsi:nil="true"/>
    <FilterViewName xmlns="8529cf1e-72c9-4133-aa6f-2611717bbbfc">Elecforms</FilterViewName>
    <Updated_x0020_Date xmlns="8529cf1e-72c9-4133-aa6f-2611717bbbfc">2023-05-10T05:00:00+00:00</Updated_x0020_Dat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CED Document Hub" ma:contentTypeID="0x010100BFFF5433E4DBF94F9033DF6C03C47E2800DD488ECAF27C2744A2E5F9E82F07A693" ma:contentTypeVersion="79" ma:contentTypeDescription="CED Document Content Type" ma:contentTypeScope="" ma:versionID="23a820cd41f40b7293b0ccdd3220c6d5">
  <xsd:schema xmlns:xsd="http://www.w3.org/2001/XMLSchema" xmlns:xs="http://www.w3.org/2001/XMLSchema" xmlns:p="http://schemas.microsoft.com/office/2006/metadata/properties" xmlns:ns1="http://schemas.microsoft.com/sharepoint/v3" xmlns:ns2="8529cf1e-72c9-4133-aa6f-2611717bbbfc" targetNamespace="http://schemas.microsoft.com/office/2006/metadata/properties" ma:root="true" ma:fieldsID="f7f693b08bd2bf73442a74a0118be263" ns1:_="" ns2:_="">
    <xsd:import namespace="http://schemas.microsoft.com/sharepoint/v3"/>
    <xsd:import namespace="8529cf1e-72c9-4133-aa6f-2611717bbbfc"/>
    <xsd:element name="properties">
      <xsd:complexType>
        <xsd:sequence>
          <xsd:element name="documentManagement">
            <xsd:complexType>
              <xsd:all>
                <xsd:element ref="ns1:RoutingRuleDescription" minOccurs="0"/>
                <xsd:element ref="ns2:Short_x0020_Description" minOccurs="0"/>
                <xsd:element ref="ns2:Updated_x0020_Date" minOccurs="0"/>
                <xsd:element ref="ns2:Sort_x0020_Order" minOccurs="0"/>
                <xsd:element ref="ns2:Key_x0020_Words" minOccurs="0"/>
                <xsd:element ref="ns2:FilterViewName" minOccurs="0"/>
                <xsd:element ref="ns2:FilterView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nillable="true" ma:displayName="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29cf1e-72c9-4133-aa6f-2611717bbbfc" elementFormDefault="qualified">
    <xsd:import namespace="http://schemas.microsoft.com/office/2006/documentManagement/types"/>
    <xsd:import namespace="http://schemas.microsoft.com/office/infopath/2007/PartnerControls"/>
    <xsd:element name="Short_x0020_Description" ma:index="3" nillable="true" ma:displayName="Long Description" ma:internalName="Short_x0020_Description" ma:readOnly="false">
      <xsd:simpleType>
        <xsd:restriction base="dms:Note">
          <xsd:maxLength value="255"/>
        </xsd:restriction>
      </xsd:simpleType>
    </xsd:element>
    <xsd:element name="Updated_x0020_Date" ma:index="4" nillable="true" ma:displayName="Updated Date" ma:format="DateOnly" ma:internalName="Updated_x0020_Date">
      <xsd:simpleType>
        <xsd:restriction base="dms:DateTime"/>
      </xsd:simpleType>
    </xsd:element>
    <xsd:element name="Sort_x0020_Order" ma:index="5" nillable="true" ma:displayName="Sort Order" ma:internalName="Sort_x0020_Order">
      <xsd:simpleType>
        <xsd:restriction base="dms:Number"/>
      </xsd:simpleType>
    </xsd:element>
    <xsd:element name="Key_x0020_Words" ma:index="6" nillable="true" ma:displayName="Key Words" ma:description="Key Words used for searching" ma:internalName="Key_x0020_Words">
      <xsd:simpleType>
        <xsd:restriction base="dms:Text">
          <xsd:maxLength value="255"/>
        </xsd:restriction>
      </xsd:simpleType>
    </xsd:element>
    <xsd:element name="FilterViewName" ma:index="7" nillable="true" ma:displayName="FilterViewName" ma:internalName="FilterViewName">
      <xsd:simpleType>
        <xsd:restriction base="dms:Text">
          <xsd:maxLength value="255"/>
        </xsd:restriction>
      </xsd:simpleType>
    </xsd:element>
    <xsd:element name="FilterViewNumber" ma:index="8" nillable="true" ma:displayName="FilterViewNumber" ma:decimals="0" ma:internalName="FilterViewNumber">
      <xsd:simpleType>
        <xsd:restriction base="dms:Number">
          <xsd:maxInclusive value="100"/>
          <xsd:minInclusive value="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99f7fb12-34f8-4001-bc5e-5f1d9a243d26" ContentTypeId="0x010100BFFF5433E4DBF94F9033DF6C03C47E28" PreviousValue="tru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4BBC98-46D6-4464-92FE-ACC0BBC92388}">
  <ds:schemaRefs>
    <ds:schemaRef ds:uri="http://schemas.microsoft.com/office/2006/metadata/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 ds:uri="e5312720-5ecb-4f13-8ddc-034c1b3d3454"/>
    <ds:schemaRef ds:uri="a9a33fbc-5106-456b-9cbf-28ba679dae8f"/>
    <ds:schemaRef ds:uri="http://www.w3.org/XML/1998/namespace"/>
    <ds:schemaRef ds:uri="http://schemas.openxmlformats.org/package/2006/metadata/core-properties"/>
    <ds:schemaRef ds:uri="8529cf1e-72c9-4133-aa6f-2611717bbbfc"/>
    <ds:schemaRef ds:uri="http://schemas.microsoft.com/sharepoint/v3"/>
  </ds:schemaRefs>
</ds:datastoreItem>
</file>

<file path=customXml/itemProps2.xml><?xml version="1.0" encoding="utf-8"?>
<ds:datastoreItem xmlns:ds="http://schemas.openxmlformats.org/officeDocument/2006/customXml" ds:itemID="{9E64F116-CAB0-40F2-990D-0EE4E80B77AF}">
  <ds:schemaRefs>
    <ds:schemaRef ds:uri="http://schemas.microsoft.com/office/2006/metadata/longProperties"/>
  </ds:schemaRefs>
</ds:datastoreItem>
</file>

<file path=customXml/itemProps3.xml><?xml version="1.0" encoding="utf-8"?>
<ds:datastoreItem xmlns:ds="http://schemas.openxmlformats.org/officeDocument/2006/customXml" ds:itemID="{B02D7773-99C0-4319-9695-D675DB54F2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29cf1e-72c9-4133-aa6f-2611717bb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E4ED23D-FCA4-4D0E-8C8F-24536C38E2A8}">
  <ds:schemaRefs>
    <ds:schemaRef ds:uri="Microsoft.SharePoint.Taxonomy.ContentTypeSync"/>
  </ds:schemaRefs>
</ds:datastoreItem>
</file>

<file path=customXml/itemProps5.xml><?xml version="1.0" encoding="utf-8"?>
<ds:datastoreItem xmlns:ds="http://schemas.openxmlformats.org/officeDocument/2006/customXml" ds:itemID="{0287DED3-A682-4D7C-A757-7DC1F6E947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83</vt:i4>
      </vt:variant>
    </vt:vector>
  </HeadingPairs>
  <TitlesOfParts>
    <vt:vector size="87" baseType="lpstr">
      <vt:lpstr>Please Enable Content</vt:lpstr>
      <vt:lpstr>RPA EXPORT</vt:lpstr>
      <vt:lpstr>JOB INFORMATION REPORT</vt:lpstr>
      <vt:lpstr>Validation Page</vt:lpstr>
      <vt:lpstr>Account_Type</vt:lpstr>
      <vt:lpstr>Bond_Address</vt:lpstr>
      <vt:lpstr>Bond_City</vt:lpstr>
      <vt:lpstr>Bond_Name</vt:lpstr>
      <vt:lpstr>Bond_Number</vt:lpstr>
      <vt:lpstr>Bond_Phone_Number</vt:lpstr>
      <vt:lpstr>Bond_State</vt:lpstr>
      <vt:lpstr>Bond_Zip_Code</vt:lpstr>
      <vt:lpstr>Bond_Zip_Code2</vt:lpstr>
      <vt:lpstr>CEDNET_CustId</vt:lpstr>
      <vt:lpstr>CO_CoPurchase_Agreement</vt:lpstr>
      <vt:lpstr>CO_Credit_Limit</vt:lpstr>
      <vt:lpstr>CO_Customer_Number</vt:lpstr>
      <vt:lpstr>CO_DBE</vt:lpstr>
      <vt:lpstr>CO_Joint_Check</vt:lpstr>
      <vt:lpstr>CO_Manager_Initials</vt:lpstr>
      <vt:lpstr>CO_Notes</vt:lpstr>
      <vt:lpstr>CO_Number</vt:lpstr>
      <vt:lpstr>CO_Stay_Current</vt:lpstr>
      <vt:lpstr>Contractor_Address</vt:lpstr>
      <vt:lpstr>Contractor_City</vt:lpstr>
      <vt:lpstr>Contractor_Name</vt:lpstr>
      <vt:lpstr>Contractor_Phone_Number</vt:lpstr>
      <vt:lpstr>Contractor_Project_Manager</vt:lpstr>
      <vt:lpstr>Contractor_State</vt:lpstr>
      <vt:lpstr>Contractor_Zip_Code</vt:lpstr>
      <vt:lpstr>Contractor_Zip_Code2</vt:lpstr>
      <vt:lpstr>Customer_Address</vt:lpstr>
      <vt:lpstr>Customer_City</vt:lpstr>
      <vt:lpstr>Customer_Date_Prepared</vt:lpstr>
      <vt:lpstr>Customer_Job_Number</vt:lpstr>
      <vt:lpstr>Customer_Name</vt:lpstr>
      <vt:lpstr>Customer_Phone_Number</vt:lpstr>
      <vt:lpstr>Customer_PO_Number</vt:lpstr>
      <vt:lpstr>Customer_Prepared_By</vt:lpstr>
      <vt:lpstr>Customer_Profit_Center_Number</vt:lpstr>
      <vt:lpstr>Customer_Project_Manager</vt:lpstr>
      <vt:lpstr>Customer_Salesman</vt:lpstr>
      <vt:lpstr>Customer_State</vt:lpstr>
      <vt:lpstr>Customer_Zip_Code</vt:lpstr>
      <vt:lpstr>Customer_Zip_Code2</vt:lpstr>
      <vt:lpstr>Job_Address</vt:lpstr>
      <vt:lpstr>Job_City</vt:lpstr>
      <vt:lpstr>Job_Housing_Number</vt:lpstr>
      <vt:lpstr>Job_Lot_Number</vt:lpstr>
      <vt:lpstr>Job_Name</vt:lpstr>
      <vt:lpstr>Job_Retention</vt:lpstr>
      <vt:lpstr>Job_State</vt:lpstr>
      <vt:lpstr>Job_Tax_Code</vt:lpstr>
      <vt:lpstr>Job_Tax_Rate</vt:lpstr>
      <vt:lpstr>Job_Tenant_Improvement</vt:lpstr>
      <vt:lpstr>Job_Terms</vt:lpstr>
      <vt:lpstr>Job_Total</vt:lpstr>
      <vt:lpstr>Job_Zip_Code</vt:lpstr>
      <vt:lpstr>Job_Zip_Code2</vt:lpstr>
      <vt:lpstr>jobType</vt:lpstr>
      <vt:lpstr>Lender_Address</vt:lpstr>
      <vt:lpstr>Lender_Bank_Branch</vt:lpstr>
      <vt:lpstr>Lender_City</vt:lpstr>
      <vt:lpstr>Lender_Name</vt:lpstr>
      <vt:lpstr>Lender_Phone_Number</vt:lpstr>
      <vt:lpstr>Lender_State</vt:lpstr>
      <vt:lpstr>Lender_Zip_Code</vt:lpstr>
      <vt:lpstr>Lender_Zip_Code2</vt:lpstr>
      <vt:lpstr>Material_Description</vt:lpstr>
      <vt:lpstr>Material_First_Shipment</vt:lpstr>
      <vt:lpstr>Material_Last_Shipment</vt:lpstr>
      <vt:lpstr>Material_Sell_Price</vt:lpstr>
      <vt:lpstr>Owner_Address</vt:lpstr>
      <vt:lpstr>Owner_City</vt:lpstr>
      <vt:lpstr>Owner_Contact</vt:lpstr>
      <vt:lpstr>Owner_Name</vt:lpstr>
      <vt:lpstr>Owner_Phone_Number</vt:lpstr>
      <vt:lpstr>Owner_State</vt:lpstr>
      <vt:lpstr>Owner_Zip_Code</vt:lpstr>
      <vt:lpstr>Owner_Zip_Code2</vt:lpstr>
      <vt:lpstr>Payment_Bond_Number</vt:lpstr>
      <vt:lpstr>PC_Confirmation_Email</vt:lpstr>
      <vt:lpstr>PC_Manager_Initials</vt:lpstr>
      <vt:lpstr>PC_Notes</vt:lpstr>
      <vt:lpstr>'JOB INFORMATION REPORT'!Print_Area</vt:lpstr>
      <vt:lpstr>rpaVersion</vt:lpstr>
      <vt:lpstr>serviceType</vt:lpstr>
    </vt:vector>
  </TitlesOfParts>
  <Company>CED,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E-Form 1049</dc:title>
  <dc:creator>Darrell Barnett</dc:creator>
  <cp:lastModifiedBy>Jay E. Orchard</cp:lastModifiedBy>
  <cp:lastPrinted>2020-06-09T14:44:08Z</cp:lastPrinted>
  <dcterms:created xsi:type="dcterms:W3CDTF">2008-03-19T18:53:37Z</dcterms:created>
  <dcterms:modified xsi:type="dcterms:W3CDTF">2023-06-12T12:21:32Z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Admin_SP.SC1</vt:lpwstr>
  </property>
  <property fmtid="{D5CDD505-2E9C-101B-9397-08002B2CF9AE}" pid="3" name="xd_Signature">
    <vt:lpwstr/>
  </property>
  <property fmtid="{D5CDD505-2E9C-101B-9397-08002B2CF9AE}" pid="4" name="Order">
    <vt:lpwstr>3800.00000000000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Admin_SP.SC1</vt:lpwstr>
  </property>
  <property fmtid="{D5CDD505-2E9C-101B-9397-08002B2CF9AE}" pid="8" name="ContentTypeId">
    <vt:lpwstr>0x010100BFFF5433E4DBF94F9033DF6C03C47E2800DD488ECAF27C2744A2E5F9E82F07A693</vt:lpwstr>
  </property>
</Properties>
</file>